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455" tabRatio="634" activeTab="3"/>
  </bookViews>
  <sheets>
    <sheet name="Data Entry" sheetId="10" r:id="rId1"/>
    <sheet name="School Result" sheetId="2" r:id="rId2"/>
    <sheet name="Teacherwise Result" sheetId="4" r:id="rId3"/>
    <sheet name="Subjectwise Result" sheetId="3" r:id="rId4"/>
    <sheet name="Topper List" sheetId="13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5" i="13" l="1"/>
  <c r="R95" i="13" s="1"/>
  <c r="Q94" i="13"/>
  <c r="R94" i="13" s="1"/>
  <c r="Q93" i="13"/>
  <c r="R93" i="13" s="1"/>
  <c r="Q92" i="13"/>
  <c r="R92" i="13" s="1"/>
  <c r="Q91" i="13"/>
  <c r="R91" i="13" s="1"/>
  <c r="Q90" i="13"/>
  <c r="R90" i="13" s="1"/>
  <c r="Q89" i="13"/>
  <c r="R89" i="13" s="1"/>
  <c r="R88" i="13"/>
  <c r="Q88" i="13"/>
  <c r="Q87" i="13"/>
  <c r="R87" i="13" s="1"/>
  <c r="Q86" i="13"/>
  <c r="R86" i="13" s="1"/>
  <c r="Q85" i="13"/>
  <c r="R85" i="13" s="1"/>
  <c r="Q84" i="13"/>
  <c r="R84" i="13" s="1"/>
  <c r="Q83" i="13"/>
  <c r="R83" i="13" s="1"/>
  <c r="Q82" i="13"/>
  <c r="R82" i="13" s="1"/>
  <c r="Q81" i="13"/>
  <c r="R81" i="13" s="1"/>
  <c r="R80" i="13"/>
  <c r="Q80" i="13"/>
  <c r="Q79" i="13"/>
  <c r="R79" i="13" s="1"/>
  <c r="Q78" i="13"/>
  <c r="R78" i="13" s="1"/>
  <c r="Q77" i="13"/>
  <c r="R77" i="13" s="1"/>
  <c r="Q76" i="13"/>
  <c r="R76" i="13" s="1"/>
  <c r="Q75" i="13"/>
  <c r="R75" i="13" s="1"/>
  <c r="Q74" i="13"/>
  <c r="R74" i="13" s="1"/>
  <c r="Q73" i="13"/>
  <c r="R73" i="13" s="1"/>
  <c r="R72" i="13"/>
  <c r="Q72" i="13"/>
  <c r="Q71" i="13"/>
  <c r="R71" i="13" s="1"/>
  <c r="Q70" i="13"/>
  <c r="R70" i="13" s="1"/>
  <c r="Q69" i="13"/>
  <c r="R69" i="13" s="1"/>
  <c r="Q68" i="13"/>
  <c r="R68" i="13" s="1"/>
  <c r="Q67" i="13"/>
  <c r="R67" i="13" s="1"/>
  <c r="Q66" i="13"/>
  <c r="R66" i="13" s="1"/>
  <c r="Q65" i="13"/>
  <c r="R65" i="13" s="1"/>
  <c r="R64" i="13"/>
  <c r="Q64" i="13"/>
  <c r="Q63" i="13"/>
  <c r="R63" i="13" s="1"/>
  <c r="Q62" i="13"/>
  <c r="R62" i="13" s="1"/>
  <c r="Q61" i="13"/>
  <c r="R61" i="13" s="1"/>
  <c r="Q60" i="13"/>
  <c r="R60" i="13" s="1"/>
  <c r="Q59" i="13"/>
  <c r="R59" i="13" s="1"/>
  <c r="Q58" i="13"/>
  <c r="R58" i="13" s="1"/>
  <c r="Q57" i="13"/>
  <c r="R57" i="13" s="1"/>
  <c r="R56" i="13"/>
  <c r="Q56" i="13"/>
  <c r="Q55" i="13"/>
  <c r="R55" i="13" s="1"/>
  <c r="Q54" i="13"/>
  <c r="R54" i="13" s="1"/>
  <c r="Q53" i="13"/>
  <c r="R53" i="13" s="1"/>
  <c r="Q52" i="13"/>
  <c r="R52" i="13" s="1"/>
  <c r="Q51" i="13"/>
  <c r="R51" i="13" s="1"/>
  <c r="Q50" i="13"/>
  <c r="R50" i="13" s="1"/>
  <c r="Q49" i="13"/>
  <c r="R49" i="13" s="1"/>
  <c r="R48" i="13"/>
  <c r="Q48" i="13"/>
  <c r="Q47" i="13"/>
  <c r="R47" i="13" s="1"/>
  <c r="Q46" i="13"/>
  <c r="R46" i="13" s="1"/>
  <c r="Q45" i="13"/>
  <c r="R45" i="13" s="1"/>
  <c r="Q44" i="13"/>
  <c r="R44" i="13" s="1"/>
  <c r="Q43" i="13"/>
  <c r="R43" i="13" s="1"/>
  <c r="Q42" i="13"/>
  <c r="R42" i="13" s="1"/>
  <c r="Q41" i="13"/>
  <c r="R41" i="13" s="1"/>
  <c r="R40" i="13"/>
  <c r="Q40" i="13"/>
  <c r="Q39" i="13"/>
  <c r="R39" i="13" s="1"/>
  <c r="Q38" i="13"/>
  <c r="R38" i="13" s="1"/>
  <c r="Q37" i="13"/>
  <c r="R37" i="13" s="1"/>
  <c r="Q36" i="13"/>
  <c r="R36" i="13" s="1"/>
  <c r="Q35" i="13"/>
  <c r="R35" i="13" s="1"/>
  <c r="Q34" i="13"/>
  <c r="R34" i="13" s="1"/>
  <c r="Q33" i="13"/>
  <c r="R33" i="13" s="1"/>
  <c r="R32" i="13"/>
  <c r="Q32" i="13"/>
  <c r="Q31" i="13"/>
  <c r="R31" i="13" s="1"/>
  <c r="Q30" i="13"/>
  <c r="R30" i="13" s="1"/>
  <c r="Q29" i="13"/>
  <c r="R29" i="13" s="1"/>
  <c r="Q28" i="13"/>
  <c r="R28" i="13" s="1"/>
  <c r="Q27" i="13"/>
  <c r="R27" i="13" s="1"/>
  <c r="Q26" i="13"/>
  <c r="R26" i="13" s="1"/>
  <c r="Q25" i="13"/>
  <c r="R25" i="13" s="1"/>
  <c r="R24" i="13"/>
  <c r="Q24" i="13"/>
  <c r="Q23" i="13"/>
  <c r="R23" i="13" s="1"/>
  <c r="Q22" i="13"/>
  <c r="R22" i="13" s="1"/>
  <c r="Q21" i="13"/>
  <c r="R21" i="13" s="1"/>
  <c r="Q20" i="13"/>
  <c r="R20" i="13" s="1"/>
  <c r="Q19" i="13"/>
  <c r="R19" i="13" s="1"/>
  <c r="Q18" i="13"/>
  <c r="R18" i="13" s="1"/>
  <c r="Q17" i="13"/>
  <c r="R17" i="13" s="1"/>
  <c r="R16" i="13"/>
  <c r="Q16" i="13"/>
  <c r="Q15" i="13"/>
  <c r="R15" i="13" s="1"/>
  <c r="Q14" i="13"/>
  <c r="R14" i="13" s="1"/>
  <c r="Q13" i="13"/>
  <c r="R13" i="13" s="1"/>
  <c r="Q12" i="13"/>
  <c r="R12" i="13" s="1"/>
  <c r="Q11" i="13"/>
  <c r="R11" i="13" s="1"/>
  <c r="Q10" i="13"/>
  <c r="R10" i="13" s="1"/>
  <c r="Q9" i="13"/>
  <c r="R9" i="13" s="1"/>
  <c r="R8" i="13"/>
  <c r="Q8" i="13"/>
  <c r="Q7" i="13"/>
  <c r="R7" i="13" s="1"/>
  <c r="Q6" i="13"/>
  <c r="R6" i="13" s="1"/>
  <c r="Q5" i="13"/>
  <c r="R5" i="13" s="1"/>
  <c r="Q4" i="13"/>
  <c r="R4" i="13" s="1"/>
  <c r="Q5" i="10" l="1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7" i="10"/>
  <c r="Q96" i="10"/>
  <c r="Q4" i="10"/>
  <c r="N7" i="3" l="1"/>
  <c r="M7" i="3"/>
  <c r="L7" i="3"/>
  <c r="K7" i="3"/>
  <c r="J7" i="3"/>
  <c r="I7" i="3"/>
  <c r="O6" i="4"/>
  <c r="N6" i="4"/>
  <c r="M6" i="4"/>
  <c r="L6" i="4"/>
  <c r="K6" i="4"/>
  <c r="J6" i="4"/>
  <c r="I6" i="4"/>
  <c r="H6" i="4"/>
  <c r="G6" i="4"/>
  <c r="J97" i="10"/>
  <c r="E7" i="3" s="1"/>
  <c r="J96" i="10"/>
  <c r="I96" i="10"/>
  <c r="E6" i="4" s="1"/>
  <c r="S6" i="4" s="1"/>
  <c r="P6" i="4" l="1"/>
  <c r="Q6" i="4"/>
  <c r="R6" i="4" s="1"/>
  <c r="T6" i="4" s="1"/>
  <c r="H7" i="3" s="1"/>
  <c r="I97" i="10"/>
  <c r="O7" i="3"/>
  <c r="D7" i="3" l="1"/>
  <c r="C7" i="3"/>
  <c r="F6" i="4"/>
  <c r="N10" i="3"/>
  <c r="N9" i="3"/>
  <c r="N8" i="3"/>
  <c r="N6" i="3"/>
  <c r="N5" i="3"/>
  <c r="M10" i="3"/>
  <c r="M9" i="3"/>
  <c r="M8" i="3"/>
  <c r="M6" i="3"/>
  <c r="M5" i="3"/>
  <c r="L10" i="3"/>
  <c r="L9" i="3"/>
  <c r="L8" i="3"/>
  <c r="L6" i="3"/>
  <c r="L5" i="3"/>
  <c r="K10" i="3"/>
  <c r="K9" i="3"/>
  <c r="K8" i="3"/>
  <c r="K6" i="3"/>
  <c r="K5" i="3"/>
  <c r="J6" i="3"/>
  <c r="J10" i="3"/>
  <c r="J9" i="3"/>
  <c r="J8" i="3"/>
  <c r="J5" i="3"/>
  <c r="I6" i="3"/>
  <c r="I5" i="3"/>
  <c r="I10" i="3"/>
  <c r="I9" i="3"/>
  <c r="I8" i="3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4" i="10"/>
  <c r="P97" i="10"/>
  <c r="N97" i="10"/>
  <c r="L97" i="10"/>
  <c r="H97" i="10"/>
  <c r="F97" i="10"/>
  <c r="G7" i="3" l="1"/>
  <c r="R96" i="10"/>
  <c r="R97" i="10"/>
  <c r="O10" i="3"/>
  <c r="O5" i="3"/>
  <c r="O8" i="3"/>
  <c r="G103" i="10"/>
  <c r="G102" i="10"/>
  <c r="G96" i="10"/>
  <c r="E5" i="4" s="1"/>
  <c r="S5" i="4" s="1"/>
  <c r="H96" i="10"/>
  <c r="O97" i="10"/>
  <c r="M97" i="10"/>
  <c r="K97" i="10"/>
  <c r="E6" i="3"/>
  <c r="E97" i="10"/>
  <c r="O96" i="10"/>
  <c r="E9" i="4" s="1"/>
  <c r="S9" i="4" s="1"/>
  <c r="M96" i="10"/>
  <c r="E8" i="4" s="1"/>
  <c r="S8" i="4" s="1"/>
  <c r="K96" i="10"/>
  <c r="E7" i="4" s="1"/>
  <c r="S7" i="4" s="1"/>
  <c r="E96" i="10"/>
  <c r="B10" i="3"/>
  <c r="B9" i="3"/>
  <c r="B8" i="3"/>
  <c r="B6" i="3"/>
  <c r="B5" i="3"/>
  <c r="A1" i="13"/>
  <c r="A1" i="3"/>
  <c r="A1" i="4"/>
  <c r="A1" i="2"/>
  <c r="G101" i="10"/>
  <c r="C4" i="2" s="1"/>
  <c r="E10" i="3"/>
  <c r="C10" i="3"/>
  <c r="O9" i="4"/>
  <c r="N9" i="4"/>
  <c r="M9" i="4"/>
  <c r="L9" i="4"/>
  <c r="K9" i="4"/>
  <c r="J9" i="4"/>
  <c r="I9" i="4"/>
  <c r="H9" i="4"/>
  <c r="G9" i="4"/>
  <c r="O8" i="4"/>
  <c r="N8" i="4"/>
  <c r="M8" i="4"/>
  <c r="L8" i="4"/>
  <c r="K8" i="4"/>
  <c r="J8" i="4"/>
  <c r="I8" i="4"/>
  <c r="H8" i="4"/>
  <c r="G8" i="4"/>
  <c r="O7" i="4"/>
  <c r="N7" i="4"/>
  <c r="M7" i="4"/>
  <c r="L7" i="4"/>
  <c r="K7" i="4"/>
  <c r="J7" i="4"/>
  <c r="I7" i="4"/>
  <c r="H7" i="4"/>
  <c r="G7" i="4"/>
  <c r="P96" i="10"/>
  <c r="O5" i="4"/>
  <c r="N5" i="4"/>
  <c r="M5" i="4"/>
  <c r="L5" i="4"/>
  <c r="K5" i="4"/>
  <c r="J5" i="4"/>
  <c r="I5" i="4"/>
  <c r="H5" i="4"/>
  <c r="G4" i="4"/>
  <c r="G5" i="4"/>
  <c r="O4" i="4"/>
  <c r="N4" i="4"/>
  <c r="M4" i="4"/>
  <c r="L4" i="4"/>
  <c r="K4" i="4"/>
  <c r="J4" i="4"/>
  <c r="I4" i="4"/>
  <c r="H4" i="4"/>
  <c r="N96" i="10"/>
  <c r="L96" i="10"/>
  <c r="C6" i="3"/>
  <c r="F96" i="10"/>
  <c r="E5" i="3"/>
  <c r="D59" i="4"/>
  <c r="C35" i="4"/>
  <c r="M29" i="4"/>
  <c r="L29" i="4"/>
  <c r="K29" i="4"/>
  <c r="J29" i="4"/>
  <c r="I29" i="4"/>
  <c r="H29" i="4"/>
  <c r="G29" i="4"/>
  <c r="F29" i="4"/>
  <c r="E29" i="4"/>
  <c r="N28" i="4"/>
  <c r="N27" i="4"/>
  <c r="O6" i="3"/>
  <c r="N29" i="4" l="1"/>
  <c r="C9" i="3"/>
  <c r="C5" i="3"/>
  <c r="E4" i="4"/>
  <c r="S4" i="4" s="1"/>
  <c r="P5" i="4"/>
  <c r="Q5" i="4"/>
  <c r="R5" i="4" s="1"/>
  <c r="T5" i="4" s="1"/>
  <c r="H6" i="3" s="1"/>
  <c r="P4" i="4"/>
  <c r="I10" i="4"/>
  <c r="Q4" i="4"/>
  <c r="R4" i="4" s="1"/>
  <c r="T4" i="4" s="1"/>
  <c r="H5" i="3" s="1"/>
  <c r="M10" i="4"/>
  <c r="H10" i="4"/>
  <c r="L10" i="4"/>
  <c r="J10" i="4"/>
  <c r="N10" i="4"/>
  <c r="P7" i="4"/>
  <c r="K10" i="4"/>
  <c r="O10" i="4"/>
  <c r="Q7" i="4"/>
  <c r="R7" i="4" s="1"/>
  <c r="T7" i="4" s="1"/>
  <c r="H8" i="3" s="1"/>
  <c r="Q8" i="4"/>
  <c r="R8" i="4" s="1"/>
  <c r="T8" i="4" s="1"/>
  <c r="H9" i="3" s="1"/>
  <c r="O9" i="3"/>
  <c r="Q9" i="4"/>
  <c r="R9" i="4" s="1"/>
  <c r="T9" i="4" s="1"/>
  <c r="H10" i="3" s="1"/>
  <c r="D5" i="3"/>
  <c r="F4" i="4"/>
  <c r="F7" i="4"/>
  <c r="D8" i="3"/>
  <c r="D9" i="3"/>
  <c r="G9" i="3" s="1"/>
  <c r="F8" i="4"/>
  <c r="D10" i="3"/>
  <c r="G10" i="3" s="1"/>
  <c r="F9" i="4"/>
  <c r="D4" i="2"/>
  <c r="G4" i="2" s="1"/>
  <c r="G97" i="10"/>
  <c r="E8" i="3"/>
  <c r="C8" i="3"/>
  <c r="G10" i="4"/>
  <c r="P8" i="4"/>
  <c r="P9" i="4"/>
  <c r="E9" i="3"/>
  <c r="G5" i="3" l="1"/>
  <c r="E10" i="4"/>
  <c r="S10" i="4" s="1"/>
  <c r="P10" i="4"/>
  <c r="Q10" i="4"/>
  <c r="R10" i="4" s="1"/>
  <c r="T10" i="4" s="1"/>
  <c r="H4" i="2" s="1"/>
  <c r="G8" i="3"/>
  <c r="F4" i="2"/>
  <c r="F5" i="4"/>
  <c r="F10" i="4" s="1"/>
  <c r="D6" i="3"/>
  <c r="G6" i="3" s="1"/>
</calcChain>
</file>

<file path=xl/sharedStrings.xml><?xml version="1.0" encoding="utf-8"?>
<sst xmlns="http://schemas.openxmlformats.org/spreadsheetml/2006/main" count="1769" uniqueCount="232">
  <si>
    <t>Sr. No.</t>
  </si>
  <si>
    <t>CBSE Roll No.</t>
  </si>
  <si>
    <t>Name of Student</t>
  </si>
  <si>
    <t>English</t>
  </si>
  <si>
    <t>Total</t>
  </si>
  <si>
    <t>%age</t>
  </si>
  <si>
    <t>Name of KV</t>
  </si>
  <si>
    <t>Total Appeared</t>
  </si>
  <si>
    <t>Total Passed</t>
  </si>
  <si>
    <t>No. Of Students Compartment</t>
  </si>
  <si>
    <t>No. Of Students Failed</t>
  </si>
  <si>
    <t>OverAll Pass %</t>
  </si>
  <si>
    <t>Gender</t>
  </si>
  <si>
    <t>Please Note:</t>
  </si>
  <si>
    <t>If a student appeared in a practical exam or in one/two paper , he /she will be counted among appeared candidates and for statistics purpose , he /she will be counted among failed candidates. Candidates having compartment / improvement exam will be taken as failures</t>
  </si>
  <si>
    <t>Name of Teacher</t>
  </si>
  <si>
    <t>Designation</t>
  </si>
  <si>
    <t>Subject</t>
  </si>
  <si>
    <t>PI</t>
  </si>
  <si>
    <t xml:space="preserve">Total Appeared </t>
  </si>
  <si>
    <t>Grade in English</t>
  </si>
  <si>
    <t>Grade in Hindi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</si>
  <si>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</si>
  <si>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</si>
  <si>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</si>
  <si>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</si>
  <si>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</si>
  <si>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</si>
  <si>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</si>
  <si>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</si>
  <si>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</si>
  <si>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Total Grades</t>
  </si>
  <si>
    <t>A1 (8)</t>
  </si>
  <si>
    <t>B1 (6)</t>
  </si>
  <si>
    <t>A2 (7)</t>
  </si>
  <si>
    <t>B2 (5)</t>
  </si>
  <si>
    <t>C1 (4)</t>
  </si>
  <si>
    <t>C2 (3)</t>
  </si>
  <si>
    <t>D1 (2)</t>
  </si>
  <si>
    <t>D2 (1)</t>
  </si>
  <si>
    <t>E (0)</t>
  </si>
  <si>
    <t>How to calculate Performance Index (for individual subjects)</t>
  </si>
  <si>
    <t xml:space="preserve">For Example  </t>
  </si>
  <si>
    <t>Class</t>
  </si>
  <si>
    <t>XII</t>
  </si>
  <si>
    <t>No.of studetns Appered(n)</t>
  </si>
  <si>
    <t>No.of students passed</t>
  </si>
  <si>
    <t>No.of students failed</t>
  </si>
  <si>
    <t>Grade</t>
  </si>
  <si>
    <t>No.of students  in each grade (N)</t>
  </si>
  <si>
    <t>Weightage (W)</t>
  </si>
  <si>
    <t>N x W</t>
  </si>
  <si>
    <t xml:space="preserve">Performance Index (PI) = </t>
  </si>
  <si>
    <t>∑(NXW)100</t>
  </si>
  <si>
    <t>n = No.of students appeared</t>
  </si>
  <si>
    <t xml:space="preserve">            (PI)</t>
  </si>
  <si>
    <t>n x 8</t>
  </si>
  <si>
    <t xml:space="preserve">             70 X8</t>
  </si>
  <si>
    <t xml:space="preserve">        =   65</t>
  </si>
  <si>
    <t>Sum(NxW)</t>
  </si>
  <si>
    <t>Q x 100</t>
  </si>
  <si>
    <t>E x 8</t>
  </si>
  <si>
    <t>PI                (R/S)</t>
  </si>
  <si>
    <t>No.of passed student securing marks between(out of 100)</t>
  </si>
  <si>
    <t>33 to 44</t>
  </si>
  <si>
    <t>45 to 59</t>
  </si>
  <si>
    <t>60 to 74</t>
  </si>
  <si>
    <t>75 to 89</t>
  </si>
  <si>
    <t>90&amp; above</t>
  </si>
  <si>
    <t>Vidyalaya Total</t>
  </si>
  <si>
    <t xml:space="preserve">Principal       </t>
  </si>
  <si>
    <t xml:space="preserve">For Example Class XII (Science Stream) </t>
  </si>
  <si>
    <t>Subject/Grade</t>
  </si>
  <si>
    <t xml:space="preserve">Total </t>
  </si>
  <si>
    <t xml:space="preserve">English </t>
  </si>
  <si>
    <t>-</t>
  </si>
  <si>
    <t xml:space="preserve">Hindi </t>
  </si>
  <si>
    <t xml:space="preserve">Mathematics </t>
  </si>
  <si>
    <t xml:space="preserve">Physics </t>
  </si>
  <si>
    <t xml:space="preserve">Chemistry </t>
  </si>
  <si>
    <t>Total (N)</t>
  </si>
  <si>
    <r>
      <t xml:space="preserve">Performance Index (PI) = </t>
    </r>
    <r>
      <rPr>
        <u/>
        <sz val="14"/>
        <color theme="1"/>
        <rFont val="Times New Roman"/>
        <family val="1"/>
      </rPr>
      <t>Σ (N x W) 100</t>
    </r>
    <r>
      <rPr>
        <sz val="14"/>
        <color theme="1"/>
        <rFont val="Times New Roman"/>
        <family val="1"/>
      </rPr>
      <t xml:space="preserve">  x </t>
    </r>
    <r>
      <rPr>
        <u/>
        <sz val="14"/>
        <color theme="1"/>
        <rFont val="Times New Roman"/>
        <family val="1"/>
      </rPr>
      <t>100</t>
    </r>
  </si>
  <si>
    <t>n = No. of students appeared in Class XII (for example 70)</t>
  </si>
  <si>
    <t xml:space="preserve">         n                    40</t>
  </si>
  <si>
    <r>
      <t>=</t>
    </r>
    <r>
      <rPr>
        <u/>
        <sz val="14"/>
        <color theme="1"/>
        <rFont val="Times New Roman"/>
        <family val="1"/>
      </rPr>
      <t>1844 X 100</t>
    </r>
  </si>
  <si>
    <t>Σ (NXW) = 1844</t>
  </si>
  <si>
    <t xml:space="preserve">    70 X 40</t>
  </si>
  <si>
    <t xml:space="preserve">     2800</t>
  </si>
  <si>
    <t>Note :</t>
  </si>
  <si>
    <t>*  Adding aggregate scores of students divided by total number of students appeared will give the mean aggregate out of 500.</t>
  </si>
  <si>
    <t>How to calculate Performance Index (for Stream / School)</t>
  </si>
  <si>
    <t>Below 33</t>
  </si>
  <si>
    <t xml:space="preserve">        =  414 X 100</t>
  </si>
  <si>
    <t>∑ (NXW) = 570</t>
  </si>
  <si>
    <t>sumer singh</t>
  </si>
  <si>
    <t>count=&gt;</t>
  </si>
  <si>
    <t>ENGLISH</t>
  </si>
  <si>
    <t>HINDI</t>
  </si>
  <si>
    <t>Sumer Singh</t>
  </si>
  <si>
    <t>Grade in Science</t>
  </si>
  <si>
    <t>Grade in S.Study</t>
  </si>
  <si>
    <t>Total candidates appeared in class X:</t>
  </si>
  <si>
    <t>No of Boys out of Total appeared  in Class X:</t>
  </si>
  <si>
    <t>No of Girls out of Total appeared in Class X:</t>
  </si>
  <si>
    <t>SCIENCE</t>
  </si>
  <si>
    <t>S.STUDY</t>
  </si>
  <si>
    <t>TGT</t>
  </si>
  <si>
    <t>passed -- Fail</t>
  </si>
  <si>
    <t>KAMALA,BADYAL,</t>
  </si>
  <si>
    <t>SOMIA,SHARMA,</t>
  </si>
  <si>
    <t>AMAN,BAJGOTRA,</t>
  </si>
  <si>
    <t>UDHAY,SAMBYAL,</t>
  </si>
  <si>
    <t>VIKESH,KUMAR,</t>
  </si>
  <si>
    <t>SHIVANSH,JASROTIA,</t>
  </si>
  <si>
    <t>DIYA,BHARTI,</t>
  </si>
  <si>
    <t>PRIYA,GURNAL,</t>
  </si>
  <si>
    <t>KHUSHBOO,SLATHIA,</t>
  </si>
  <si>
    <t>NAMAN,SANTHAL,</t>
  </si>
  <si>
    <t>NITIN,CHOUDHARY,</t>
  </si>
  <si>
    <t>RAHUL,SEHGAL,</t>
  </si>
  <si>
    <t>ROHAN,KUMAR,</t>
  </si>
  <si>
    <t>HARMAN,PREET,KOUR,</t>
  </si>
  <si>
    <t>KENDRIYA   VIDYALAYA    SAMBA,    JAMMU REGION</t>
  </si>
  <si>
    <t>Grade in I.T.</t>
  </si>
  <si>
    <t>KV SAMBA</t>
  </si>
  <si>
    <t>Tilakraj</t>
  </si>
  <si>
    <t>I.T.</t>
  </si>
  <si>
    <t>M</t>
  </si>
  <si>
    <t>F</t>
  </si>
  <si>
    <t xml:space="preserve"> Final Term Subjectwise Result Analysis Class-X 2021-22</t>
  </si>
  <si>
    <t xml:space="preserve"> Final Term Teacher wise Result Analysis Class-X 2021-22</t>
  </si>
  <si>
    <t xml:space="preserve"> Final Term School Result Analysis Class-X 2021-22</t>
  </si>
  <si>
    <t>English 100</t>
  </si>
  <si>
    <t>Hindi 100</t>
  </si>
  <si>
    <t>Maths Stnd 100</t>
  </si>
  <si>
    <t>Science 100</t>
  </si>
  <si>
    <t>S.Study 100</t>
  </si>
  <si>
    <t xml:space="preserve">Grade in Maths </t>
  </si>
  <si>
    <t>I.T. (402) 100</t>
  </si>
  <si>
    <t>Total 500</t>
  </si>
  <si>
    <t>MATHS STND</t>
  </si>
  <si>
    <t>OPINDER</t>
  </si>
  <si>
    <t>JATIN</t>
  </si>
  <si>
    <t>RUDRADEV</t>
  </si>
  <si>
    <t>KANAV</t>
  </si>
  <si>
    <t>SACHIN</t>
  </si>
  <si>
    <t>SMRITI</t>
  </si>
  <si>
    <t>ARUN</t>
  </si>
  <si>
    <t>KAUSHKI</t>
  </si>
  <si>
    <t>YOWRASS</t>
  </si>
  <si>
    <t>SAMIYA</t>
  </si>
  <si>
    <t>ADITYA</t>
  </si>
  <si>
    <t>PARAS</t>
  </si>
  <si>
    <t>PARTH</t>
  </si>
  <si>
    <t>URVASHI</t>
  </si>
  <si>
    <t>SHARB</t>
  </si>
  <si>
    <t>PRIYANSHI</t>
  </si>
  <si>
    <t>ANAMIKA</t>
  </si>
  <si>
    <t>VAIBHAV</t>
  </si>
  <si>
    <t>SAKET</t>
  </si>
  <si>
    <t>YASHVARDHAN</t>
  </si>
  <si>
    <t>PRIYANSHU</t>
  </si>
  <si>
    <t>GURJINDER</t>
  </si>
  <si>
    <t>MAYANK</t>
  </si>
  <si>
    <t>ANIKET</t>
  </si>
  <si>
    <t>ANSH</t>
  </si>
  <si>
    <t>CHITRAKASHI</t>
  </si>
  <si>
    <t>SHREYA</t>
  </si>
  <si>
    <t>AKSHITA</t>
  </si>
  <si>
    <t>GOPI</t>
  </si>
  <si>
    <t>PANKAJ</t>
  </si>
  <si>
    <t>RAGHAV</t>
  </si>
  <si>
    <t>ANKIT</t>
  </si>
  <si>
    <t>VRIJESH</t>
  </si>
  <si>
    <t>TARUN</t>
  </si>
  <si>
    <t>SHOVIT</t>
  </si>
  <si>
    <t>TUSHAR</t>
  </si>
  <si>
    <t>ABHISHEK</t>
  </si>
  <si>
    <t>DIVYANSH</t>
  </si>
  <si>
    <t>DHARAM</t>
  </si>
  <si>
    <t>S</t>
  </si>
  <si>
    <t>SAMRIDHI</t>
  </si>
  <si>
    <t>TANISH</t>
  </si>
  <si>
    <t>VIKRANT</t>
  </si>
  <si>
    <t>SONAM</t>
  </si>
  <si>
    <t>PRATHAM</t>
  </si>
  <si>
    <t>KUNAL</t>
  </si>
  <si>
    <t>ARUWANSH</t>
  </si>
  <si>
    <t>RIDHIMA</t>
  </si>
  <si>
    <t>DIYA</t>
  </si>
  <si>
    <t>AKSHIT</t>
  </si>
  <si>
    <t>MANYA</t>
  </si>
  <si>
    <t>PRAGYA</t>
  </si>
  <si>
    <t>VIRPARTAP</t>
  </si>
  <si>
    <t>ASHISH</t>
  </si>
  <si>
    <t>KARTHIK</t>
  </si>
  <si>
    <t>ANSHIKA</t>
  </si>
  <si>
    <t>SUHANI</t>
  </si>
  <si>
    <t>MANISH</t>
  </si>
  <si>
    <t>VANSHIK</t>
  </si>
  <si>
    <t>SHIVAM</t>
  </si>
  <si>
    <t>SURESH</t>
  </si>
  <si>
    <t>VISHALI</t>
  </si>
  <si>
    <t>ARJUN</t>
  </si>
  <si>
    <t>JASMEET</t>
  </si>
  <si>
    <t>SONAL</t>
  </si>
  <si>
    <t>BHARTI</t>
  </si>
  <si>
    <t>KARTIC</t>
  </si>
  <si>
    <t>VISHAL</t>
  </si>
  <si>
    <t>MUSKAN</t>
  </si>
  <si>
    <t>SRISHTI</t>
  </si>
  <si>
    <t>TANVI</t>
  </si>
  <si>
    <t>CHARU</t>
  </si>
  <si>
    <t>KESHAV</t>
  </si>
  <si>
    <t>DEVANSH</t>
  </si>
  <si>
    <t>MEHAK</t>
  </si>
  <si>
    <t>VANSHIKA</t>
  </si>
  <si>
    <t>MANNAT</t>
  </si>
  <si>
    <t>NILAKSHI</t>
  </si>
  <si>
    <t>MAHIR</t>
  </si>
  <si>
    <t>ZAHID</t>
  </si>
  <si>
    <t>SONIA</t>
  </si>
  <si>
    <t>SUKHPREET</t>
  </si>
  <si>
    <t>RENU</t>
  </si>
  <si>
    <t>ABISHEK</t>
  </si>
  <si>
    <t>RASHI</t>
  </si>
  <si>
    <t>ISHIKA</t>
  </si>
  <si>
    <t>VANSH</t>
  </si>
  <si>
    <t>LALHRUAITLUANGI</t>
  </si>
  <si>
    <t xml:space="preserve"> Final Term Result Analysis Class-X 220-21</t>
  </si>
  <si>
    <t>SN</t>
  </si>
  <si>
    <t xml:space="preserve"> Final Term List of Toppers Class-X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</si>
</sst>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5" tint="-0.249977111117893"/>
      <name val="Calibri"/>
      <family val="2"/>
      <scheme val="minor"/>
    </font>
    <font>
      <b/>
      <sz val="14"/>
      <color theme="5" tint="-0.249977111117893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4"/>
      <color theme="5" tint="-0.249977111117893"/>
      <name val="Times New Roman"/>
      <family val="1"/>
    </font>
    <font>
      <b/>
      <sz val="14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4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0" fillId="0" borderId="1" xfId="0" applyFont="1" applyBorder="1"/>
    <xf numFmtId="0" fontId="12" fillId="5" borderId="1" xfId="0" applyFont="1" applyFill="1" applyBorder="1"/>
    <xf numFmtId="0" fontId="14" fillId="2" borderId="1" xfId="0" applyFont="1" applyFill="1" applyBorder="1"/>
    <xf numFmtId="0" fontId="0" fillId="6" borderId="1" xfId="0" applyFill="1" applyBorder="1" applyAlignment="1">
      <alignment vertical="center" wrapText="1"/>
    </xf>
    <xf numFmtId="0" fontId="16" fillId="0" borderId="0" xfId="0" applyFont="1"/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2" fillId="7" borderId="1" xfId="0" applyFont="1" applyFill="1" applyBorder="1"/>
    <xf numFmtId="0" fontId="19" fillId="8" borderId="1" xfId="0" applyFont="1" applyFill="1" applyBorder="1"/>
    <xf numFmtId="0" fontId="1" fillId="8" borderId="1" xfId="0" applyFont="1" applyFill="1" applyBorder="1"/>
    <xf numFmtId="2" fontId="0" fillId="0" borderId="1" xfId="0" applyNumberFormat="1" applyBorder="1"/>
    <xf numFmtId="1" fontId="0" fillId="0" borderId="1" xfId="0" applyNumberFormat="1" applyBorder="1"/>
    <xf numFmtId="164" fontId="0" fillId="4" borderId="1" xfId="0" applyNumberFormat="1" applyFill="1" applyBorder="1"/>
    <xf numFmtId="0" fontId="0" fillId="9" borderId="0" xfId="0" applyFill="1"/>
    <xf numFmtId="1" fontId="0" fillId="4" borderId="1" xfId="0" applyNumberFormat="1" applyFill="1" applyBorder="1"/>
    <xf numFmtId="0" fontId="1" fillId="0" borderId="1" xfId="0" applyFont="1" applyBorder="1" applyAlignment="1">
      <alignment vertical="top" wrapText="1"/>
    </xf>
    <xf numFmtId="0" fontId="9" fillId="3" borderId="1" xfId="0" applyFont="1" applyFill="1" applyBorder="1" applyAlignment="1"/>
    <xf numFmtId="0" fontId="13" fillId="3" borderId="1" xfId="0" applyFont="1" applyFill="1" applyBorder="1" applyAlignment="1"/>
    <xf numFmtId="0" fontId="12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/>
    <xf numFmtId="0" fontId="8" fillId="3" borderId="1" xfId="0" applyFont="1" applyFill="1" applyBorder="1"/>
    <xf numFmtId="0" fontId="1" fillId="3" borderId="1" xfId="0" applyFont="1" applyFill="1" applyBorder="1" applyAlignment="1">
      <alignment vertical="center"/>
    </xf>
    <xf numFmtId="1" fontId="22" fillId="8" borderId="1" xfId="0" applyNumberFormat="1" applyFont="1" applyFill="1" applyBorder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0" fontId="14" fillId="3" borderId="1" xfId="0" applyFont="1" applyFill="1" applyBorder="1"/>
    <xf numFmtId="0" fontId="0" fillId="3" borderId="1" xfId="0" applyFill="1" applyBorder="1" applyAlignment="1">
      <alignment vertical="center" wrapText="1"/>
    </xf>
    <xf numFmtId="0" fontId="0" fillId="3" borderId="0" xfId="0" applyFill="1"/>
    <xf numFmtId="0" fontId="8" fillId="3" borderId="0" xfId="0" applyFont="1" applyFill="1"/>
    <xf numFmtId="0" fontId="29" fillId="10" borderId="1" xfId="0" applyFont="1" applyFill="1" applyBorder="1" applyAlignment="1">
      <alignment horizontal="left" vertical="center"/>
    </xf>
    <xf numFmtId="1" fontId="29" fillId="10" borderId="1" xfId="0" applyNumberFormat="1" applyFont="1" applyFill="1" applyBorder="1" applyAlignment="1">
      <alignment horizontal="left" vertical="center"/>
    </xf>
    <xf numFmtId="164" fontId="29" fillId="10" borderId="1" xfId="0" applyNumberFormat="1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24" fillId="10" borderId="1" xfId="0" applyFont="1" applyFill="1" applyBorder="1" applyAlignment="1">
      <alignment horizontal="left"/>
    </xf>
    <xf numFmtId="0" fontId="24" fillId="10" borderId="1" xfId="0" applyFont="1" applyFill="1" applyBorder="1" applyAlignment="1">
      <alignment horizontal="left" vertical="top" wrapText="1"/>
    </xf>
    <xf numFmtId="1" fontId="20" fillId="10" borderId="1" xfId="0" applyNumberFormat="1" applyFont="1" applyFill="1" applyBorder="1" applyAlignment="1">
      <alignment horizontal="left"/>
    </xf>
    <xf numFmtId="0" fontId="20" fillId="10" borderId="1" xfId="0" applyFont="1" applyFill="1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1" fontId="0" fillId="10" borderId="1" xfId="0" applyNumberFormat="1" applyFill="1" applyBorder="1"/>
    <xf numFmtId="0" fontId="0" fillId="10" borderId="1" xfId="0" applyFill="1" applyBorder="1"/>
    <xf numFmtId="1" fontId="20" fillId="10" borderId="1" xfId="0" applyNumberFormat="1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1" fontId="0" fillId="10" borderId="1" xfId="0" applyNumberForma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1" fontId="18" fillId="10" borderId="1" xfId="0" applyNumberFormat="1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25" fillId="11" borderId="1" xfId="0" applyFont="1" applyFill="1" applyBorder="1"/>
    <xf numFmtId="0" fontId="26" fillId="11" borderId="1" xfId="0" applyFont="1" applyFill="1" applyBorder="1" applyAlignment="1">
      <alignment horizontal="left"/>
    </xf>
    <xf numFmtId="0" fontId="27" fillId="11" borderId="1" xfId="0" applyFont="1" applyFill="1" applyBorder="1"/>
    <xf numFmtId="1" fontId="28" fillId="11" borderId="1" xfId="0" applyNumberFormat="1" applyFont="1" applyFill="1" applyBorder="1" applyAlignment="1">
      <alignment horizontal="right"/>
    </xf>
    <xf numFmtId="1" fontId="0" fillId="11" borderId="1" xfId="0" applyNumberFormat="1" applyFill="1" applyBorder="1"/>
    <xf numFmtId="0" fontId="0" fillId="10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/>
    </xf>
    <xf numFmtId="0" fontId="11" fillId="12" borderId="1" xfId="0" applyFont="1" applyFill="1" applyBorder="1"/>
    <xf numFmtId="0" fontId="13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3" fillId="10" borderId="2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" fillId="10" borderId="1" xfId="0" applyFont="1" applyFill="1" applyBorder="1" applyAlignment="1"/>
    <xf numFmtId="0" fontId="1" fillId="10" borderId="1" xfId="0" applyFont="1" applyFill="1" applyBorder="1" applyAlignment="1">
      <alignment vertical="center"/>
    </xf>
    <xf numFmtId="0" fontId="0" fillId="10" borderId="1" xfId="0" applyFill="1" applyBorder="1" applyAlignment="1"/>
    <xf numFmtId="0" fontId="1" fillId="1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workbookViewId="0">
      <selection activeCell="H11" sqref="H11"/>
    </sheetView>
  </sheetViews>
  <sheetFormatPr defaultRowHeight="15" x14ac:dyDescent="0.25"/>
  <cols>
    <col min="1" max="1" width="5" customWidth="1"/>
    <col min="2" max="2" width="12.28515625" customWidth="1"/>
    <col min="3" max="3" width="27.42578125" customWidth="1"/>
    <col min="4" max="4" width="9.140625" customWidth="1"/>
    <col min="5" max="5" width="8" customWidth="1"/>
    <col min="7" max="7" width="7.7109375" customWidth="1"/>
    <col min="8" max="8" width="7.42578125" customWidth="1"/>
    <col min="9" max="10" width="9.28515625" customWidth="1"/>
    <col min="11" max="11" width="8.42578125" customWidth="1"/>
    <col min="12" max="12" width="8.7109375" customWidth="1"/>
    <col min="13" max="13" width="8.5703125" customWidth="1"/>
    <col min="14" max="14" width="9.140625" customWidth="1"/>
    <col min="15" max="15" width="8.28515625" customWidth="1"/>
    <col min="17" max="17" width="10" customWidth="1"/>
    <col min="18" max="18" width="7.7109375" customWidth="1"/>
    <col min="19" max="85" width="9.140625" style="44"/>
  </cols>
  <sheetData>
    <row r="1" spans="1:18" ht="21" x14ac:dyDescent="0.35">
      <c r="A1" s="76" t="s">
        <v>122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1" x14ac:dyDescent="0.25">
      <c r="A2" s="77" t="s">
        <v>229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45" x14ac:dyDescent="0.25">
      <c r="A3" s="50" t="s">
        <v>0</v>
      </c>
      <c r="B3" s="50" t="s">
        <v>1</v>
      </c>
      <c r="C3" s="50" t="s">
        <v>2</v>
      </c>
      <c r="D3" s="50" t="s">
        <v>12</v>
      </c>
      <c r="E3" s="50" t="s">
        <v>132</v>
      </c>
      <c r="F3" s="50" t="s">
        <v>20</v>
      </c>
      <c r="G3" s="50" t="s">
        <v>133</v>
      </c>
      <c r="H3" s="50" t="s">
        <v>21</v>
      </c>
      <c r="I3" s="50" t="s">
        <v>134</v>
      </c>
      <c r="J3" s="50" t="s">
        <v>137</v>
      </c>
      <c r="K3" s="50" t="s">
        <v>135</v>
      </c>
      <c r="L3" s="50" t="s">
        <v>99</v>
      </c>
      <c r="M3" s="50" t="s">
        <v>136</v>
      </c>
      <c r="N3" s="50" t="s">
        <v>100</v>
      </c>
      <c r="O3" s="50" t="s">
        <v>138</v>
      </c>
      <c r="P3" s="50" t="s">
        <v>123</v>
      </c>
      <c r="Q3" s="50" t="s">
        <v>139</v>
      </c>
      <c r="R3" s="50" t="s">
        <v>5</v>
      </c>
    </row>
    <row r="4" spans="1:18" ht="15.75" x14ac:dyDescent="0.25">
      <c r="A4" s="51">
        <v>1</v>
      </c>
      <c r="B4" s="51">
        <v>13228359</v>
      </c>
      <c r="C4" s="51" t="s">
        <v>141</v>
      </c>
      <c r="D4" s="52" t="s">
        <v>127</v>
      </c>
      <c r="E4" s="53">
        <v>84</v>
      </c>
      <c r="F4" s="54" t="s">
        <v>24</v>
      </c>
      <c r="G4" s="54">
        <v>82</v>
      </c>
      <c r="H4" s="54" t="s">
        <v>24</v>
      </c>
      <c r="I4" s="54">
        <v>65</v>
      </c>
      <c r="J4" s="54" t="s">
        <v>25</v>
      </c>
      <c r="K4" s="54">
        <v>77</v>
      </c>
      <c r="L4" s="54" t="s">
        <v>24</v>
      </c>
      <c r="M4" s="55">
        <v>76</v>
      </c>
      <c r="N4" s="55" t="s">
        <v>25</v>
      </c>
      <c r="O4" s="53">
        <v>89</v>
      </c>
      <c r="P4" s="54" t="s">
        <v>24</v>
      </c>
      <c r="Q4" s="56">
        <f>E4+G4+I4+K4+M4</f>
        <v>384</v>
      </c>
      <c r="R4" s="57">
        <f>Q4/5</f>
        <v>76.8</v>
      </c>
    </row>
    <row r="5" spans="1:18" ht="15.75" x14ac:dyDescent="0.25">
      <c r="A5" s="51">
        <v>2</v>
      </c>
      <c r="B5" s="51">
        <v>13228360</v>
      </c>
      <c r="C5" s="51" t="s">
        <v>142</v>
      </c>
      <c r="D5" s="52" t="s">
        <v>127</v>
      </c>
      <c r="E5" s="53">
        <v>71</v>
      </c>
      <c r="F5" s="54" t="s">
        <v>26</v>
      </c>
      <c r="G5" s="54">
        <v>78</v>
      </c>
      <c r="H5" s="54" t="s">
        <v>25</v>
      </c>
      <c r="I5" s="54">
        <v>66</v>
      </c>
      <c r="J5" s="54" t="s">
        <v>25</v>
      </c>
      <c r="K5" s="54">
        <v>60</v>
      </c>
      <c r="L5" s="54" t="s">
        <v>26</v>
      </c>
      <c r="M5" s="55">
        <v>67</v>
      </c>
      <c r="N5" s="55" t="s">
        <v>26</v>
      </c>
      <c r="O5" s="53">
        <v>83</v>
      </c>
      <c r="P5" s="54" t="s">
        <v>26</v>
      </c>
      <c r="Q5" s="56">
        <f t="shared" ref="Q5:Q68" si="0">E5+G5+I5+K5+M5</f>
        <v>342</v>
      </c>
      <c r="R5" s="57">
        <f t="shared" ref="R5:R68" si="1">Q5/5</f>
        <v>68.400000000000006</v>
      </c>
    </row>
    <row r="6" spans="1:18" ht="15.75" x14ac:dyDescent="0.25">
      <c r="A6" s="51">
        <v>3</v>
      </c>
      <c r="B6" s="51">
        <v>13228361</v>
      </c>
      <c r="C6" s="51" t="s">
        <v>143</v>
      </c>
      <c r="D6" s="52" t="s">
        <v>127</v>
      </c>
      <c r="E6" s="53">
        <v>74</v>
      </c>
      <c r="F6" s="54" t="s">
        <v>26</v>
      </c>
      <c r="G6" s="54">
        <v>77</v>
      </c>
      <c r="H6" s="54" t="s">
        <v>25</v>
      </c>
      <c r="I6" s="54">
        <v>49</v>
      </c>
      <c r="J6" s="54" t="s">
        <v>27</v>
      </c>
      <c r="K6" s="54">
        <v>64</v>
      </c>
      <c r="L6" s="54" t="s">
        <v>25</v>
      </c>
      <c r="M6" s="55">
        <v>71</v>
      </c>
      <c r="N6" s="55" t="s">
        <v>26</v>
      </c>
      <c r="O6" s="53">
        <v>85</v>
      </c>
      <c r="P6" s="54" t="s">
        <v>26</v>
      </c>
      <c r="Q6" s="56">
        <f t="shared" si="0"/>
        <v>335</v>
      </c>
      <c r="R6" s="57">
        <f t="shared" si="1"/>
        <v>67</v>
      </c>
    </row>
    <row r="7" spans="1:18" ht="15.75" x14ac:dyDescent="0.25">
      <c r="A7" s="51">
        <v>4</v>
      </c>
      <c r="B7" s="51">
        <v>13228362</v>
      </c>
      <c r="C7" s="51" t="s">
        <v>144</v>
      </c>
      <c r="D7" s="52" t="s">
        <v>127</v>
      </c>
      <c r="E7" s="53">
        <v>95</v>
      </c>
      <c r="F7" s="54" t="s">
        <v>22</v>
      </c>
      <c r="G7" s="54">
        <v>79</v>
      </c>
      <c r="H7" s="54" t="s">
        <v>25</v>
      </c>
      <c r="I7" s="54">
        <v>74</v>
      </c>
      <c r="J7" s="54" t="s">
        <v>24</v>
      </c>
      <c r="K7" s="54">
        <v>80</v>
      </c>
      <c r="L7" s="54" t="s">
        <v>23</v>
      </c>
      <c r="M7" s="55">
        <v>82</v>
      </c>
      <c r="N7" s="55" t="s">
        <v>24</v>
      </c>
      <c r="O7" s="53">
        <v>91</v>
      </c>
      <c r="P7" s="54" t="s">
        <v>24</v>
      </c>
      <c r="Q7" s="56">
        <f t="shared" si="0"/>
        <v>410</v>
      </c>
      <c r="R7" s="57">
        <f t="shared" si="1"/>
        <v>82</v>
      </c>
    </row>
    <row r="8" spans="1:18" ht="15.75" x14ac:dyDescent="0.25">
      <c r="A8" s="51">
        <v>5</v>
      </c>
      <c r="B8" s="51">
        <v>13228363</v>
      </c>
      <c r="C8" s="51" t="s">
        <v>145</v>
      </c>
      <c r="D8" s="52" t="s">
        <v>127</v>
      </c>
      <c r="E8" s="53">
        <v>83</v>
      </c>
      <c r="F8" s="54" t="s">
        <v>24</v>
      </c>
      <c r="G8" s="54">
        <v>80</v>
      </c>
      <c r="H8" s="54" t="s">
        <v>25</v>
      </c>
      <c r="I8" s="54">
        <v>87</v>
      </c>
      <c r="J8" s="54" t="s">
        <v>23</v>
      </c>
      <c r="K8" s="54">
        <v>70</v>
      </c>
      <c r="L8" s="54" t="s">
        <v>24</v>
      </c>
      <c r="M8" s="55">
        <v>88</v>
      </c>
      <c r="N8" s="55" t="s">
        <v>24</v>
      </c>
      <c r="O8" s="53">
        <v>91</v>
      </c>
      <c r="P8" s="54" t="s">
        <v>24</v>
      </c>
      <c r="Q8" s="56">
        <f t="shared" si="0"/>
        <v>408</v>
      </c>
      <c r="R8" s="57">
        <f t="shared" si="1"/>
        <v>81.599999999999994</v>
      </c>
    </row>
    <row r="9" spans="1:18" ht="15.75" x14ac:dyDescent="0.25">
      <c r="A9" s="51">
        <v>6</v>
      </c>
      <c r="B9" s="51">
        <v>13228364</v>
      </c>
      <c r="C9" s="51" t="s">
        <v>146</v>
      </c>
      <c r="D9" s="52" t="s">
        <v>128</v>
      </c>
      <c r="E9" s="53">
        <v>94</v>
      </c>
      <c r="F9" s="54" t="s">
        <v>22</v>
      </c>
      <c r="G9" s="54">
        <v>88</v>
      </c>
      <c r="H9" s="54" t="s">
        <v>23</v>
      </c>
      <c r="I9" s="54">
        <v>79</v>
      </c>
      <c r="J9" s="54" t="s">
        <v>24</v>
      </c>
      <c r="K9" s="54">
        <v>88</v>
      </c>
      <c r="L9" s="54" t="s">
        <v>23</v>
      </c>
      <c r="M9" s="55">
        <v>90</v>
      </c>
      <c r="N9" s="55" t="s">
        <v>23</v>
      </c>
      <c r="O9" s="53">
        <v>94</v>
      </c>
      <c r="P9" s="54" t="s">
        <v>23</v>
      </c>
      <c r="Q9" s="56">
        <f t="shared" si="0"/>
        <v>439</v>
      </c>
      <c r="R9" s="57">
        <f t="shared" si="1"/>
        <v>87.8</v>
      </c>
    </row>
    <row r="10" spans="1:18" ht="15.75" x14ac:dyDescent="0.25">
      <c r="A10" s="51">
        <v>7</v>
      </c>
      <c r="B10" s="51">
        <v>13228365</v>
      </c>
      <c r="C10" s="51" t="s">
        <v>147</v>
      </c>
      <c r="D10" s="52" t="s">
        <v>127</v>
      </c>
      <c r="E10" s="53">
        <v>65</v>
      </c>
      <c r="F10" s="54" t="s">
        <v>27</v>
      </c>
      <c r="G10" s="54">
        <v>67</v>
      </c>
      <c r="H10" s="54" t="s">
        <v>27</v>
      </c>
      <c r="I10" s="54">
        <v>64</v>
      </c>
      <c r="J10" s="54" t="s">
        <v>25</v>
      </c>
      <c r="K10" s="54">
        <v>62</v>
      </c>
      <c r="L10" s="54" t="s">
        <v>25</v>
      </c>
      <c r="M10" s="55">
        <v>69</v>
      </c>
      <c r="N10" s="55" t="s">
        <v>26</v>
      </c>
      <c r="O10" s="53">
        <v>76</v>
      </c>
      <c r="P10" s="54" t="s">
        <v>28</v>
      </c>
      <c r="Q10" s="56">
        <f t="shared" si="0"/>
        <v>327</v>
      </c>
      <c r="R10" s="57">
        <f t="shared" si="1"/>
        <v>65.400000000000006</v>
      </c>
    </row>
    <row r="11" spans="1:18" ht="15.75" x14ac:dyDescent="0.25">
      <c r="A11" s="51">
        <v>8</v>
      </c>
      <c r="B11" s="51">
        <v>13228366</v>
      </c>
      <c r="C11" s="51" t="s">
        <v>148</v>
      </c>
      <c r="D11" s="52" t="s">
        <v>128</v>
      </c>
      <c r="E11" s="53">
        <v>96</v>
      </c>
      <c r="F11" s="54" t="s">
        <v>22</v>
      </c>
      <c r="G11" s="54">
        <v>98</v>
      </c>
      <c r="H11" s="54" t="s">
        <v>22</v>
      </c>
      <c r="I11" s="54">
        <v>95</v>
      </c>
      <c r="J11" s="54" t="s">
        <v>22</v>
      </c>
      <c r="K11" s="54">
        <v>99</v>
      </c>
      <c r="L11" s="54" t="s">
        <v>22</v>
      </c>
      <c r="M11" s="55">
        <v>99</v>
      </c>
      <c r="N11" s="55" t="s">
        <v>22</v>
      </c>
      <c r="O11" s="53">
        <v>99</v>
      </c>
      <c r="P11" s="54" t="s">
        <v>22</v>
      </c>
      <c r="Q11" s="56">
        <f t="shared" si="0"/>
        <v>487</v>
      </c>
      <c r="R11" s="57">
        <f t="shared" si="1"/>
        <v>97.4</v>
      </c>
    </row>
    <row r="12" spans="1:18" ht="15.75" x14ac:dyDescent="0.25">
      <c r="A12" s="51">
        <v>9</v>
      </c>
      <c r="B12" s="51">
        <v>13228367</v>
      </c>
      <c r="C12" s="51" t="s">
        <v>149</v>
      </c>
      <c r="D12" s="52" t="s">
        <v>128</v>
      </c>
      <c r="E12" s="53">
        <v>91</v>
      </c>
      <c r="F12" s="54" t="s">
        <v>23</v>
      </c>
      <c r="G12" s="54">
        <v>92</v>
      </c>
      <c r="H12" s="54" t="s">
        <v>22</v>
      </c>
      <c r="I12" s="54">
        <v>84</v>
      </c>
      <c r="J12" s="54" t="s">
        <v>23</v>
      </c>
      <c r="K12" s="54">
        <v>92</v>
      </c>
      <c r="L12" s="54" t="s">
        <v>22</v>
      </c>
      <c r="M12" s="55">
        <v>93</v>
      </c>
      <c r="N12" s="55" t="s">
        <v>23</v>
      </c>
      <c r="O12" s="53">
        <v>95</v>
      </c>
      <c r="P12" s="54" t="s">
        <v>23</v>
      </c>
      <c r="Q12" s="56">
        <f t="shared" si="0"/>
        <v>452</v>
      </c>
      <c r="R12" s="57">
        <f t="shared" si="1"/>
        <v>90.4</v>
      </c>
    </row>
    <row r="13" spans="1:18" ht="15.75" x14ac:dyDescent="0.25">
      <c r="A13" s="51">
        <v>10</v>
      </c>
      <c r="B13" s="51">
        <v>13228368</v>
      </c>
      <c r="C13" s="51" t="s">
        <v>150</v>
      </c>
      <c r="D13" s="52" t="s">
        <v>128</v>
      </c>
      <c r="E13" s="53">
        <v>96</v>
      </c>
      <c r="F13" s="54" t="s">
        <v>22</v>
      </c>
      <c r="G13" s="54">
        <v>90</v>
      </c>
      <c r="H13" s="54" t="s">
        <v>23</v>
      </c>
      <c r="I13" s="54">
        <v>91</v>
      </c>
      <c r="J13" s="54" t="s">
        <v>22</v>
      </c>
      <c r="K13" s="54">
        <v>91</v>
      </c>
      <c r="L13" s="54" t="s">
        <v>22</v>
      </c>
      <c r="M13" s="55">
        <v>97</v>
      </c>
      <c r="N13" s="55" t="s">
        <v>22</v>
      </c>
      <c r="O13" s="53">
        <v>97</v>
      </c>
      <c r="P13" s="54" t="s">
        <v>22</v>
      </c>
      <c r="Q13" s="56">
        <f t="shared" si="0"/>
        <v>465</v>
      </c>
      <c r="R13" s="57">
        <f t="shared" si="1"/>
        <v>93</v>
      </c>
    </row>
    <row r="14" spans="1:18" ht="15.75" x14ac:dyDescent="0.25">
      <c r="A14" s="51">
        <v>11</v>
      </c>
      <c r="B14" s="51">
        <v>13228369</v>
      </c>
      <c r="C14" s="51" t="s">
        <v>151</v>
      </c>
      <c r="D14" s="52" t="s">
        <v>127</v>
      </c>
      <c r="E14" s="53">
        <v>82</v>
      </c>
      <c r="F14" s="54" t="s">
        <v>24</v>
      </c>
      <c r="G14" s="54">
        <v>73</v>
      </c>
      <c r="H14" s="54" t="s">
        <v>26</v>
      </c>
      <c r="I14" s="54">
        <v>66</v>
      </c>
      <c r="J14" s="54" t="s">
        <v>25</v>
      </c>
      <c r="K14" s="54">
        <v>65</v>
      </c>
      <c r="L14" s="54" t="s">
        <v>25</v>
      </c>
      <c r="M14" s="55">
        <v>60</v>
      </c>
      <c r="N14" s="55" t="s">
        <v>27</v>
      </c>
      <c r="O14" s="53">
        <v>84</v>
      </c>
      <c r="P14" s="54" t="s">
        <v>26</v>
      </c>
      <c r="Q14" s="56">
        <f t="shared" si="0"/>
        <v>346</v>
      </c>
      <c r="R14" s="57">
        <f t="shared" si="1"/>
        <v>69.2</v>
      </c>
    </row>
    <row r="15" spans="1:18" ht="15.75" x14ac:dyDescent="0.25">
      <c r="A15" s="51">
        <v>12</v>
      </c>
      <c r="B15" s="51">
        <v>13228370</v>
      </c>
      <c r="C15" s="51" t="s">
        <v>152</v>
      </c>
      <c r="D15" s="52" t="s">
        <v>127</v>
      </c>
      <c r="E15" s="53">
        <v>71</v>
      </c>
      <c r="F15" s="54" t="s">
        <v>26</v>
      </c>
      <c r="G15" s="54">
        <v>85</v>
      </c>
      <c r="H15" s="54" t="s">
        <v>24</v>
      </c>
      <c r="I15" s="54">
        <v>50</v>
      </c>
      <c r="J15" s="54" t="s">
        <v>27</v>
      </c>
      <c r="K15" s="54">
        <v>64</v>
      </c>
      <c r="L15" s="54" t="s">
        <v>25</v>
      </c>
      <c r="M15" s="55">
        <v>65</v>
      </c>
      <c r="N15" s="55" t="s">
        <v>27</v>
      </c>
      <c r="O15" s="53">
        <v>82</v>
      </c>
      <c r="P15" s="54" t="s">
        <v>26</v>
      </c>
      <c r="Q15" s="56">
        <f t="shared" si="0"/>
        <v>335</v>
      </c>
      <c r="R15" s="57">
        <f t="shared" si="1"/>
        <v>67</v>
      </c>
    </row>
    <row r="16" spans="1:18" ht="15.75" x14ac:dyDescent="0.25">
      <c r="A16" s="51">
        <v>13</v>
      </c>
      <c r="B16" s="51">
        <v>13228371</v>
      </c>
      <c r="C16" s="51" t="s">
        <v>153</v>
      </c>
      <c r="D16" s="52" t="s">
        <v>127</v>
      </c>
      <c r="E16" s="53">
        <v>91</v>
      </c>
      <c r="F16" s="54" t="s">
        <v>23</v>
      </c>
      <c r="G16" s="54">
        <v>85</v>
      </c>
      <c r="H16" s="54" t="s">
        <v>24</v>
      </c>
      <c r="I16" s="54">
        <v>79</v>
      </c>
      <c r="J16" s="54" t="s">
        <v>24</v>
      </c>
      <c r="K16" s="54">
        <v>79</v>
      </c>
      <c r="L16" s="54" t="s">
        <v>24</v>
      </c>
      <c r="M16" s="55">
        <v>82</v>
      </c>
      <c r="N16" s="55" t="s">
        <v>24</v>
      </c>
      <c r="O16" s="53">
        <v>91</v>
      </c>
      <c r="P16" s="54" t="s">
        <v>24</v>
      </c>
      <c r="Q16" s="56">
        <f t="shared" si="0"/>
        <v>416</v>
      </c>
      <c r="R16" s="57">
        <f t="shared" si="1"/>
        <v>83.2</v>
      </c>
    </row>
    <row r="17" spans="1:18" ht="15.75" x14ac:dyDescent="0.25">
      <c r="A17" s="51">
        <v>14</v>
      </c>
      <c r="B17" s="51">
        <v>13228372</v>
      </c>
      <c r="C17" s="51" t="s">
        <v>154</v>
      </c>
      <c r="D17" s="52" t="s">
        <v>128</v>
      </c>
      <c r="E17" s="53">
        <v>96</v>
      </c>
      <c r="F17" s="54" t="s">
        <v>22</v>
      </c>
      <c r="G17" s="54">
        <v>90</v>
      </c>
      <c r="H17" s="54" t="s">
        <v>23</v>
      </c>
      <c r="I17" s="54">
        <v>95</v>
      </c>
      <c r="J17" s="54" t="s">
        <v>22</v>
      </c>
      <c r="K17" s="54">
        <v>96</v>
      </c>
      <c r="L17" s="54" t="s">
        <v>22</v>
      </c>
      <c r="M17" s="55">
        <v>97</v>
      </c>
      <c r="N17" s="55" t="s">
        <v>22</v>
      </c>
      <c r="O17" s="53">
        <v>99</v>
      </c>
      <c r="P17" s="54" t="s">
        <v>22</v>
      </c>
      <c r="Q17" s="56">
        <f t="shared" si="0"/>
        <v>474</v>
      </c>
      <c r="R17" s="57">
        <f t="shared" si="1"/>
        <v>94.8</v>
      </c>
    </row>
    <row r="18" spans="1:18" ht="15.75" x14ac:dyDescent="0.25">
      <c r="A18" s="51">
        <v>15</v>
      </c>
      <c r="B18" s="51">
        <v>13228373</v>
      </c>
      <c r="C18" s="51" t="s">
        <v>155</v>
      </c>
      <c r="D18" s="52" t="s">
        <v>127</v>
      </c>
      <c r="E18" s="53">
        <v>83</v>
      </c>
      <c r="F18" s="54" t="s">
        <v>24</v>
      </c>
      <c r="G18" s="54">
        <v>79</v>
      </c>
      <c r="H18" s="54" t="s">
        <v>25</v>
      </c>
      <c r="I18" s="54">
        <v>54</v>
      </c>
      <c r="J18" s="54" t="s">
        <v>26</v>
      </c>
      <c r="K18" s="54">
        <v>77</v>
      </c>
      <c r="L18" s="54" t="s">
        <v>24</v>
      </c>
      <c r="M18" s="55">
        <v>80</v>
      </c>
      <c r="N18" s="55" t="s">
        <v>25</v>
      </c>
      <c r="O18" s="53">
        <v>88</v>
      </c>
      <c r="P18" s="54" t="s">
        <v>25</v>
      </c>
      <c r="Q18" s="56">
        <f t="shared" si="0"/>
        <v>373</v>
      </c>
      <c r="R18" s="57">
        <f t="shared" si="1"/>
        <v>74.599999999999994</v>
      </c>
    </row>
    <row r="19" spans="1:18" ht="15.75" x14ac:dyDescent="0.25">
      <c r="A19" s="51">
        <v>16</v>
      </c>
      <c r="B19" s="51">
        <v>13228374</v>
      </c>
      <c r="C19" s="51" t="s">
        <v>156</v>
      </c>
      <c r="D19" s="52" t="s">
        <v>128</v>
      </c>
      <c r="E19" s="53">
        <v>95</v>
      </c>
      <c r="F19" s="54" t="s">
        <v>22</v>
      </c>
      <c r="G19" s="54">
        <v>95</v>
      </c>
      <c r="H19" s="54" t="s">
        <v>22</v>
      </c>
      <c r="I19" s="54">
        <v>84</v>
      </c>
      <c r="J19" s="54" t="s">
        <v>23</v>
      </c>
      <c r="K19" s="54">
        <v>95</v>
      </c>
      <c r="L19" s="54" t="s">
        <v>22</v>
      </c>
      <c r="M19" s="55">
        <v>91</v>
      </c>
      <c r="N19" s="55" t="s">
        <v>23</v>
      </c>
      <c r="O19" s="53">
        <v>97</v>
      </c>
      <c r="P19" s="54" t="s">
        <v>22</v>
      </c>
      <c r="Q19" s="56">
        <f t="shared" si="0"/>
        <v>460</v>
      </c>
      <c r="R19" s="57">
        <f t="shared" si="1"/>
        <v>92</v>
      </c>
    </row>
    <row r="20" spans="1:18" ht="15.75" x14ac:dyDescent="0.25">
      <c r="A20" s="51">
        <v>17</v>
      </c>
      <c r="B20" s="51">
        <v>13228375</v>
      </c>
      <c r="C20" s="51" t="s">
        <v>157</v>
      </c>
      <c r="D20" s="52" t="s">
        <v>128</v>
      </c>
      <c r="E20" s="53">
        <v>94</v>
      </c>
      <c r="F20" s="54" t="s">
        <v>22</v>
      </c>
      <c r="G20" s="54">
        <v>91</v>
      </c>
      <c r="H20" s="54" t="s">
        <v>23</v>
      </c>
      <c r="I20" s="54">
        <v>92</v>
      </c>
      <c r="J20" s="54" t="s">
        <v>22</v>
      </c>
      <c r="K20" s="54">
        <v>96</v>
      </c>
      <c r="L20" s="54" t="s">
        <v>22</v>
      </c>
      <c r="M20" s="55">
        <v>91</v>
      </c>
      <c r="N20" s="55" t="s">
        <v>23</v>
      </c>
      <c r="O20" s="53">
        <v>96</v>
      </c>
      <c r="P20" s="54" t="s">
        <v>22</v>
      </c>
      <c r="Q20" s="56">
        <f t="shared" si="0"/>
        <v>464</v>
      </c>
      <c r="R20" s="57">
        <f t="shared" si="1"/>
        <v>92.8</v>
      </c>
    </row>
    <row r="21" spans="1:18" ht="15.75" x14ac:dyDescent="0.25">
      <c r="A21" s="51">
        <v>18</v>
      </c>
      <c r="B21" s="51">
        <v>13228376</v>
      </c>
      <c r="C21" s="51" t="s">
        <v>158</v>
      </c>
      <c r="D21" s="52" t="s">
        <v>128</v>
      </c>
      <c r="E21" s="53">
        <v>94</v>
      </c>
      <c r="F21" s="54" t="s">
        <v>22</v>
      </c>
      <c r="G21" s="54">
        <v>90</v>
      </c>
      <c r="H21" s="54" t="s">
        <v>23</v>
      </c>
      <c r="I21" s="54">
        <v>90</v>
      </c>
      <c r="J21" s="54" t="s">
        <v>23</v>
      </c>
      <c r="K21" s="54">
        <v>95</v>
      </c>
      <c r="L21" s="54" t="s">
        <v>22</v>
      </c>
      <c r="M21" s="55">
        <v>94</v>
      </c>
      <c r="N21" s="55" t="s">
        <v>22</v>
      </c>
      <c r="O21" s="53">
        <v>96</v>
      </c>
      <c r="P21" s="54" t="s">
        <v>22</v>
      </c>
      <c r="Q21" s="56">
        <f t="shared" si="0"/>
        <v>463</v>
      </c>
      <c r="R21" s="57">
        <f t="shared" si="1"/>
        <v>92.6</v>
      </c>
    </row>
    <row r="22" spans="1:18" ht="15.75" x14ac:dyDescent="0.25">
      <c r="A22" s="51">
        <v>19</v>
      </c>
      <c r="B22" s="51">
        <v>13228377</v>
      </c>
      <c r="C22" s="51" t="s">
        <v>159</v>
      </c>
      <c r="D22" s="52" t="s">
        <v>127</v>
      </c>
      <c r="E22" s="53">
        <v>86</v>
      </c>
      <c r="F22" s="54" t="s">
        <v>24</v>
      </c>
      <c r="G22" s="54">
        <v>80</v>
      </c>
      <c r="H22" s="54" t="s">
        <v>25</v>
      </c>
      <c r="I22" s="54">
        <v>77</v>
      </c>
      <c r="J22" s="54" t="s">
        <v>24</v>
      </c>
      <c r="K22" s="54">
        <v>80</v>
      </c>
      <c r="L22" s="54" t="s">
        <v>23</v>
      </c>
      <c r="M22" s="55">
        <v>80</v>
      </c>
      <c r="N22" s="55" t="s">
        <v>25</v>
      </c>
      <c r="O22" s="53">
        <v>89</v>
      </c>
      <c r="P22" s="54" t="s">
        <v>24</v>
      </c>
      <c r="Q22" s="56">
        <f t="shared" si="0"/>
        <v>403</v>
      </c>
      <c r="R22" s="57">
        <f t="shared" si="1"/>
        <v>80.599999999999994</v>
      </c>
    </row>
    <row r="23" spans="1:18" ht="15.75" x14ac:dyDescent="0.25">
      <c r="A23" s="51">
        <v>20</v>
      </c>
      <c r="B23" s="51">
        <v>13228378</v>
      </c>
      <c r="C23" s="51" t="s">
        <v>160</v>
      </c>
      <c r="D23" s="52" t="s">
        <v>127</v>
      </c>
      <c r="E23" s="53">
        <v>90</v>
      </c>
      <c r="F23" s="54" t="s">
        <v>23</v>
      </c>
      <c r="G23" s="54">
        <v>85</v>
      </c>
      <c r="H23" s="54" t="s">
        <v>24</v>
      </c>
      <c r="I23" s="54">
        <v>81</v>
      </c>
      <c r="J23" s="54" t="s">
        <v>23</v>
      </c>
      <c r="K23" s="54">
        <v>86</v>
      </c>
      <c r="L23" s="54" t="s">
        <v>23</v>
      </c>
      <c r="M23" s="55">
        <v>85</v>
      </c>
      <c r="N23" s="55" t="s">
        <v>24</v>
      </c>
      <c r="O23" s="53">
        <v>92</v>
      </c>
      <c r="P23" s="54" t="s">
        <v>24</v>
      </c>
      <c r="Q23" s="56">
        <f t="shared" si="0"/>
        <v>427</v>
      </c>
      <c r="R23" s="57">
        <f t="shared" si="1"/>
        <v>85.4</v>
      </c>
    </row>
    <row r="24" spans="1:18" ht="15.75" x14ac:dyDescent="0.25">
      <c r="A24" s="51">
        <v>21</v>
      </c>
      <c r="B24" s="51">
        <v>13228379</v>
      </c>
      <c r="C24" s="51" t="s">
        <v>161</v>
      </c>
      <c r="D24" s="52" t="s">
        <v>127</v>
      </c>
      <c r="E24" s="53">
        <v>85</v>
      </c>
      <c r="F24" s="54" t="s">
        <v>24</v>
      </c>
      <c r="G24" s="54">
        <v>84</v>
      </c>
      <c r="H24" s="54" t="s">
        <v>24</v>
      </c>
      <c r="I24" s="54">
        <v>66</v>
      </c>
      <c r="J24" s="54" t="s">
        <v>25</v>
      </c>
      <c r="K24" s="54">
        <v>86</v>
      </c>
      <c r="L24" s="54" t="s">
        <v>23</v>
      </c>
      <c r="M24" s="55">
        <v>93</v>
      </c>
      <c r="N24" s="55" t="s">
        <v>23</v>
      </c>
      <c r="O24" s="53">
        <v>93</v>
      </c>
      <c r="P24" s="54" t="s">
        <v>23</v>
      </c>
      <c r="Q24" s="56">
        <f t="shared" si="0"/>
        <v>414</v>
      </c>
      <c r="R24" s="57">
        <f t="shared" si="1"/>
        <v>82.8</v>
      </c>
    </row>
    <row r="25" spans="1:18" ht="15.75" x14ac:dyDescent="0.25">
      <c r="A25" s="51">
        <v>22</v>
      </c>
      <c r="B25" s="51">
        <v>13228380</v>
      </c>
      <c r="C25" s="51" t="s">
        <v>162</v>
      </c>
      <c r="D25" s="52" t="s">
        <v>127</v>
      </c>
      <c r="E25" s="53">
        <v>79</v>
      </c>
      <c r="F25" s="54" t="s">
        <v>25</v>
      </c>
      <c r="G25" s="54">
        <v>79</v>
      </c>
      <c r="H25" s="54" t="s">
        <v>25</v>
      </c>
      <c r="I25" s="54">
        <v>55</v>
      </c>
      <c r="J25" s="54" t="s">
        <v>26</v>
      </c>
      <c r="K25" s="54">
        <v>66</v>
      </c>
      <c r="L25" s="54" t="s">
        <v>25</v>
      </c>
      <c r="M25" s="55">
        <v>65</v>
      </c>
      <c r="N25" s="55" t="s">
        <v>27</v>
      </c>
      <c r="O25" s="53">
        <v>85</v>
      </c>
      <c r="P25" s="54" t="s">
        <v>26</v>
      </c>
      <c r="Q25" s="56">
        <f t="shared" si="0"/>
        <v>344</v>
      </c>
      <c r="R25" s="57">
        <f t="shared" si="1"/>
        <v>68.8</v>
      </c>
    </row>
    <row r="26" spans="1:18" ht="15.75" x14ac:dyDescent="0.25">
      <c r="A26" s="51">
        <v>23</v>
      </c>
      <c r="B26" s="51">
        <v>13228381</v>
      </c>
      <c r="C26" s="51" t="s">
        <v>163</v>
      </c>
      <c r="D26" s="52" t="s">
        <v>127</v>
      </c>
      <c r="E26" s="53">
        <v>66</v>
      </c>
      <c r="F26" s="54" t="s">
        <v>27</v>
      </c>
      <c r="G26" s="54">
        <v>68</v>
      </c>
      <c r="H26" s="54" t="s">
        <v>27</v>
      </c>
      <c r="I26" s="54">
        <v>64</v>
      </c>
      <c r="J26" s="54" t="s">
        <v>25</v>
      </c>
      <c r="K26" s="54">
        <v>62</v>
      </c>
      <c r="L26" s="54" t="s">
        <v>25</v>
      </c>
      <c r="M26" s="55">
        <v>74</v>
      </c>
      <c r="N26" s="55" t="s">
        <v>25</v>
      </c>
      <c r="O26" s="53">
        <v>81</v>
      </c>
      <c r="P26" s="54" t="s">
        <v>27</v>
      </c>
      <c r="Q26" s="56">
        <f t="shared" si="0"/>
        <v>334</v>
      </c>
      <c r="R26" s="57">
        <f t="shared" si="1"/>
        <v>66.8</v>
      </c>
    </row>
    <row r="27" spans="1:18" ht="15.75" x14ac:dyDescent="0.25">
      <c r="A27" s="51">
        <v>24</v>
      </c>
      <c r="B27" s="51">
        <v>13228382</v>
      </c>
      <c r="C27" s="51" t="s">
        <v>164</v>
      </c>
      <c r="D27" s="52" t="s">
        <v>127</v>
      </c>
      <c r="E27" s="53">
        <v>70</v>
      </c>
      <c r="F27" s="54" t="s">
        <v>26</v>
      </c>
      <c r="G27" s="54">
        <v>77</v>
      </c>
      <c r="H27" s="54" t="s">
        <v>25</v>
      </c>
      <c r="I27" s="54">
        <v>73</v>
      </c>
      <c r="J27" s="54" t="s">
        <v>24</v>
      </c>
      <c r="K27" s="54">
        <v>85</v>
      </c>
      <c r="L27" s="54" t="s">
        <v>23</v>
      </c>
      <c r="M27" s="55">
        <v>75</v>
      </c>
      <c r="N27" s="55" t="s">
        <v>25</v>
      </c>
      <c r="O27" s="53">
        <v>87</v>
      </c>
      <c r="P27" s="54" t="s">
        <v>25</v>
      </c>
      <c r="Q27" s="56">
        <f t="shared" si="0"/>
        <v>380</v>
      </c>
      <c r="R27" s="57">
        <f t="shared" si="1"/>
        <v>76</v>
      </c>
    </row>
    <row r="28" spans="1:18" ht="15.75" x14ac:dyDescent="0.25">
      <c r="A28" s="51">
        <v>25</v>
      </c>
      <c r="B28" s="51">
        <v>13228383</v>
      </c>
      <c r="C28" s="51" t="s">
        <v>165</v>
      </c>
      <c r="D28" s="52" t="s">
        <v>127</v>
      </c>
      <c r="E28" s="53">
        <v>89</v>
      </c>
      <c r="F28" s="54" t="s">
        <v>23</v>
      </c>
      <c r="G28" s="54">
        <v>86</v>
      </c>
      <c r="H28" s="54" t="s">
        <v>23</v>
      </c>
      <c r="I28" s="54">
        <v>90</v>
      </c>
      <c r="J28" s="54" t="s">
        <v>23</v>
      </c>
      <c r="K28" s="54">
        <v>91</v>
      </c>
      <c r="L28" s="54" t="s">
        <v>22</v>
      </c>
      <c r="M28" s="55">
        <v>92</v>
      </c>
      <c r="N28" s="55" t="s">
        <v>23</v>
      </c>
      <c r="O28" s="53">
        <v>94</v>
      </c>
      <c r="P28" s="54" t="s">
        <v>23</v>
      </c>
      <c r="Q28" s="56">
        <f t="shared" si="0"/>
        <v>448</v>
      </c>
      <c r="R28" s="57">
        <f t="shared" si="1"/>
        <v>89.6</v>
      </c>
    </row>
    <row r="29" spans="1:18" ht="15.75" x14ac:dyDescent="0.25">
      <c r="A29" s="51">
        <v>26</v>
      </c>
      <c r="B29" s="51">
        <v>13228384</v>
      </c>
      <c r="C29" s="51" t="s">
        <v>166</v>
      </c>
      <c r="D29" s="52" t="s">
        <v>128</v>
      </c>
      <c r="E29" s="53">
        <v>90</v>
      </c>
      <c r="F29" s="54" t="s">
        <v>23</v>
      </c>
      <c r="G29" s="54">
        <v>90</v>
      </c>
      <c r="H29" s="54" t="s">
        <v>23</v>
      </c>
      <c r="I29" s="54">
        <v>93</v>
      </c>
      <c r="J29" s="54" t="s">
        <v>22</v>
      </c>
      <c r="K29" s="54">
        <v>96</v>
      </c>
      <c r="L29" s="54" t="s">
        <v>22</v>
      </c>
      <c r="M29" s="55">
        <v>95</v>
      </c>
      <c r="N29" s="55" t="s">
        <v>22</v>
      </c>
      <c r="O29" s="53">
        <v>97</v>
      </c>
      <c r="P29" s="54" t="s">
        <v>22</v>
      </c>
      <c r="Q29" s="56">
        <f t="shared" si="0"/>
        <v>464</v>
      </c>
      <c r="R29" s="57">
        <f t="shared" si="1"/>
        <v>92.8</v>
      </c>
    </row>
    <row r="30" spans="1:18" ht="15.75" x14ac:dyDescent="0.25">
      <c r="A30" s="51">
        <v>27</v>
      </c>
      <c r="B30" s="51">
        <v>13228385</v>
      </c>
      <c r="C30" s="51" t="s">
        <v>167</v>
      </c>
      <c r="D30" s="52" t="s">
        <v>128</v>
      </c>
      <c r="E30" s="53">
        <v>94</v>
      </c>
      <c r="F30" s="54" t="s">
        <v>22</v>
      </c>
      <c r="G30" s="54">
        <v>92</v>
      </c>
      <c r="H30" s="54" t="s">
        <v>22</v>
      </c>
      <c r="I30" s="54">
        <v>96</v>
      </c>
      <c r="J30" s="54" t="s">
        <v>22</v>
      </c>
      <c r="K30" s="54">
        <v>95</v>
      </c>
      <c r="L30" s="54" t="s">
        <v>22</v>
      </c>
      <c r="M30" s="55">
        <v>96</v>
      </c>
      <c r="N30" s="55" t="s">
        <v>22</v>
      </c>
      <c r="O30" s="53">
        <v>98</v>
      </c>
      <c r="P30" s="54" t="s">
        <v>22</v>
      </c>
      <c r="Q30" s="56">
        <f t="shared" si="0"/>
        <v>473</v>
      </c>
      <c r="R30" s="57">
        <f t="shared" si="1"/>
        <v>94.6</v>
      </c>
    </row>
    <row r="31" spans="1:18" ht="15.75" x14ac:dyDescent="0.25">
      <c r="A31" s="51">
        <v>28</v>
      </c>
      <c r="B31" s="51">
        <v>13228386</v>
      </c>
      <c r="C31" s="51" t="s">
        <v>168</v>
      </c>
      <c r="D31" s="52" t="s">
        <v>128</v>
      </c>
      <c r="E31" s="53">
        <v>94</v>
      </c>
      <c r="F31" s="54" t="s">
        <v>22</v>
      </c>
      <c r="G31" s="54">
        <v>94</v>
      </c>
      <c r="H31" s="54" t="s">
        <v>22</v>
      </c>
      <c r="I31" s="54">
        <v>95</v>
      </c>
      <c r="J31" s="54" t="s">
        <v>22</v>
      </c>
      <c r="K31" s="54">
        <v>95</v>
      </c>
      <c r="L31" s="54" t="s">
        <v>22</v>
      </c>
      <c r="M31" s="55">
        <v>96</v>
      </c>
      <c r="N31" s="55" t="s">
        <v>22</v>
      </c>
      <c r="O31" s="53">
        <v>98</v>
      </c>
      <c r="P31" s="54" t="s">
        <v>22</v>
      </c>
      <c r="Q31" s="56">
        <f t="shared" si="0"/>
        <v>474</v>
      </c>
      <c r="R31" s="57">
        <f t="shared" si="1"/>
        <v>94.8</v>
      </c>
    </row>
    <row r="32" spans="1:18" ht="15.75" x14ac:dyDescent="0.25">
      <c r="A32" s="51">
        <v>29</v>
      </c>
      <c r="B32" s="51">
        <v>13228387</v>
      </c>
      <c r="C32" s="51" t="s">
        <v>169</v>
      </c>
      <c r="D32" s="52" t="s">
        <v>127</v>
      </c>
      <c r="E32" s="53">
        <v>74</v>
      </c>
      <c r="F32" s="54" t="s">
        <v>26</v>
      </c>
      <c r="G32" s="54">
        <v>80</v>
      </c>
      <c r="H32" s="54" t="s">
        <v>25</v>
      </c>
      <c r="I32" s="54">
        <v>70</v>
      </c>
      <c r="J32" s="54" t="s">
        <v>24</v>
      </c>
      <c r="K32" s="54">
        <v>82</v>
      </c>
      <c r="L32" s="54" t="s">
        <v>23</v>
      </c>
      <c r="M32" s="55">
        <v>98</v>
      </c>
      <c r="N32" s="55" t="s">
        <v>22</v>
      </c>
      <c r="O32" s="53">
        <v>92</v>
      </c>
      <c r="P32" s="54" t="s">
        <v>24</v>
      </c>
      <c r="Q32" s="56">
        <f t="shared" si="0"/>
        <v>404</v>
      </c>
      <c r="R32" s="57">
        <f t="shared" si="1"/>
        <v>80.8</v>
      </c>
    </row>
    <row r="33" spans="1:18" ht="15.75" x14ac:dyDescent="0.25">
      <c r="A33" s="51">
        <v>30</v>
      </c>
      <c r="B33" s="51">
        <v>13228388</v>
      </c>
      <c r="C33" s="51" t="s">
        <v>170</v>
      </c>
      <c r="D33" s="52" t="s">
        <v>127</v>
      </c>
      <c r="E33" s="53">
        <v>65</v>
      </c>
      <c r="F33" s="54" t="s">
        <v>27</v>
      </c>
      <c r="G33" s="54">
        <v>80</v>
      </c>
      <c r="H33" s="54" t="s">
        <v>25</v>
      </c>
      <c r="I33" s="54">
        <v>75</v>
      </c>
      <c r="J33" s="54" t="s">
        <v>24</v>
      </c>
      <c r="K33" s="54">
        <v>75</v>
      </c>
      <c r="L33" s="54" t="s">
        <v>24</v>
      </c>
      <c r="M33" s="55">
        <v>93</v>
      </c>
      <c r="N33" s="55" t="s">
        <v>23</v>
      </c>
      <c r="O33" s="53">
        <v>89</v>
      </c>
      <c r="P33" s="54" t="s">
        <v>24</v>
      </c>
      <c r="Q33" s="56">
        <f t="shared" si="0"/>
        <v>388</v>
      </c>
      <c r="R33" s="57">
        <f t="shared" si="1"/>
        <v>77.599999999999994</v>
      </c>
    </row>
    <row r="34" spans="1:18" ht="15.75" x14ac:dyDescent="0.25">
      <c r="A34" s="51">
        <v>31</v>
      </c>
      <c r="B34" s="51">
        <v>13228389</v>
      </c>
      <c r="C34" s="51" t="s">
        <v>171</v>
      </c>
      <c r="D34" s="52" t="s">
        <v>127</v>
      </c>
      <c r="E34" s="53">
        <v>83</v>
      </c>
      <c r="F34" s="54" t="s">
        <v>24</v>
      </c>
      <c r="G34" s="54">
        <v>79</v>
      </c>
      <c r="H34" s="54" t="s">
        <v>25</v>
      </c>
      <c r="I34" s="54">
        <v>56</v>
      </c>
      <c r="J34" s="54" t="s">
        <v>26</v>
      </c>
      <c r="K34" s="54">
        <v>63</v>
      </c>
      <c r="L34" s="54" t="s">
        <v>25</v>
      </c>
      <c r="M34" s="55">
        <v>93</v>
      </c>
      <c r="N34" s="55" t="s">
        <v>23</v>
      </c>
      <c r="O34" s="53">
        <v>91</v>
      </c>
      <c r="P34" s="54" t="s">
        <v>24</v>
      </c>
      <c r="Q34" s="56">
        <f t="shared" si="0"/>
        <v>374</v>
      </c>
      <c r="R34" s="57">
        <f t="shared" si="1"/>
        <v>74.8</v>
      </c>
    </row>
    <row r="35" spans="1:18" ht="15.75" x14ac:dyDescent="0.25">
      <c r="A35" s="51">
        <v>32</v>
      </c>
      <c r="B35" s="51">
        <v>13228390</v>
      </c>
      <c r="C35" s="51" t="s">
        <v>172</v>
      </c>
      <c r="D35" s="52" t="s">
        <v>127</v>
      </c>
      <c r="E35" s="53">
        <v>60</v>
      </c>
      <c r="F35" s="54" t="s">
        <v>28</v>
      </c>
      <c r="G35" s="54">
        <v>67</v>
      </c>
      <c r="H35" s="54" t="s">
        <v>27</v>
      </c>
      <c r="I35" s="54">
        <v>72</v>
      </c>
      <c r="J35" s="54" t="s">
        <v>24</v>
      </c>
      <c r="K35" s="54">
        <v>72</v>
      </c>
      <c r="L35" s="54" t="s">
        <v>24</v>
      </c>
      <c r="M35" s="55">
        <v>71</v>
      </c>
      <c r="N35" s="55" t="s">
        <v>26</v>
      </c>
      <c r="O35" s="53">
        <v>82</v>
      </c>
      <c r="P35" s="54" t="s">
        <v>26</v>
      </c>
      <c r="Q35" s="56">
        <f t="shared" si="0"/>
        <v>342</v>
      </c>
      <c r="R35" s="57">
        <f t="shared" si="1"/>
        <v>68.400000000000006</v>
      </c>
    </row>
    <row r="36" spans="1:18" ht="15.75" x14ac:dyDescent="0.25">
      <c r="A36" s="51">
        <v>33</v>
      </c>
      <c r="B36" s="51">
        <v>13228391</v>
      </c>
      <c r="C36" s="51" t="s">
        <v>173</v>
      </c>
      <c r="D36" s="52" t="s">
        <v>127</v>
      </c>
      <c r="E36" s="53">
        <v>70</v>
      </c>
      <c r="F36" s="54" t="s">
        <v>26</v>
      </c>
      <c r="G36" s="54">
        <v>72</v>
      </c>
      <c r="H36" s="54" t="s">
        <v>26</v>
      </c>
      <c r="I36" s="54">
        <v>46</v>
      </c>
      <c r="J36" s="54" t="s">
        <v>27</v>
      </c>
      <c r="K36" s="54">
        <v>65</v>
      </c>
      <c r="L36" s="54" t="s">
        <v>25</v>
      </c>
      <c r="M36" s="55">
        <v>80</v>
      </c>
      <c r="N36" s="55" t="s">
        <v>25</v>
      </c>
      <c r="O36" s="53">
        <v>82</v>
      </c>
      <c r="P36" s="54" t="s">
        <v>26</v>
      </c>
      <c r="Q36" s="56">
        <f t="shared" si="0"/>
        <v>333</v>
      </c>
      <c r="R36" s="57">
        <f t="shared" si="1"/>
        <v>66.599999999999994</v>
      </c>
    </row>
    <row r="37" spans="1:18" ht="15.75" x14ac:dyDescent="0.25">
      <c r="A37" s="51">
        <v>34</v>
      </c>
      <c r="B37" s="51">
        <v>13228392</v>
      </c>
      <c r="C37" s="51" t="s">
        <v>174</v>
      </c>
      <c r="D37" s="52" t="s">
        <v>127</v>
      </c>
      <c r="E37" s="53">
        <v>76</v>
      </c>
      <c r="F37" s="54" t="s">
        <v>25</v>
      </c>
      <c r="G37" s="54">
        <v>75</v>
      </c>
      <c r="H37" s="54" t="s">
        <v>25</v>
      </c>
      <c r="I37" s="54">
        <v>48</v>
      </c>
      <c r="J37" s="54" t="s">
        <v>27</v>
      </c>
      <c r="K37" s="54">
        <v>81</v>
      </c>
      <c r="L37" s="54" t="s">
        <v>23</v>
      </c>
      <c r="M37" s="55">
        <v>76</v>
      </c>
      <c r="N37" s="55" t="s">
        <v>25</v>
      </c>
      <c r="O37" s="53">
        <v>86</v>
      </c>
      <c r="P37" s="54" t="s">
        <v>25</v>
      </c>
      <c r="Q37" s="56">
        <f t="shared" si="0"/>
        <v>356</v>
      </c>
      <c r="R37" s="57">
        <f t="shared" si="1"/>
        <v>71.2</v>
      </c>
    </row>
    <row r="38" spans="1:18" ht="15.75" x14ac:dyDescent="0.25">
      <c r="A38" s="51">
        <v>35</v>
      </c>
      <c r="B38" s="51">
        <v>13228393</v>
      </c>
      <c r="C38" s="51" t="s">
        <v>175</v>
      </c>
      <c r="D38" s="52" t="s">
        <v>127</v>
      </c>
      <c r="E38" s="53">
        <v>91</v>
      </c>
      <c r="F38" s="54" t="s">
        <v>23</v>
      </c>
      <c r="G38" s="54">
        <v>90</v>
      </c>
      <c r="H38" s="54" t="s">
        <v>23</v>
      </c>
      <c r="I38" s="54">
        <v>91</v>
      </c>
      <c r="J38" s="54" t="s">
        <v>22</v>
      </c>
      <c r="K38" s="54">
        <v>91</v>
      </c>
      <c r="L38" s="54" t="s">
        <v>22</v>
      </c>
      <c r="M38" s="55">
        <v>96</v>
      </c>
      <c r="N38" s="55" t="s">
        <v>22</v>
      </c>
      <c r="O38" s="53">
        <v>95</v>
      </c>
      <c r="P38" s="54" t="s">
        <v>23</v>
      </c>
      <c r="Q38" s="56">
        <f t="shared" si="0"/>
        <v>459</v>
      </c>
      <c r="R38" s="57">
        <f t="shared" si="1"/>
        <v>91.8</v>
      </c>
    </row>
    <row r="39" spans="1:18" ht="15.75" x14ac:dyDescent="0.25">
      <c r="A39" s="51">
        <v>36</v>
      </c>
      <c r="B39" s="51">
        <v>13228394</v>
      </c>
      <c r="C39" s="51" t="s">
        <v>176</v>
      </c>
      <c r="D39" s="52" t="s">
        <v>127</v>
      </c>
      <c r="E39" s="53">
        <v>80</v>
      </c>
      <c r="F39" s="54" t="s">
        <v>25</v>
      </c>
      <c r="G39" s="54">
        <v>77</v>
      </c>
      <c r="H39" s="54" t="s">
        <v>25</v>
      </c>
      <c r="I39" s="54">
        <v>70</v>
      </c>
      <c r="J39" s="54" t="s">
        <v>24</v>
      </c>
      <c r="K39" s="54">
        <v>85</v>
      </c>
      <c r="L39" s="54" t="s">
        <v>23</v>
      </c>
      <c r="M39" s="55">
        <v>94</v>
      </c>
      <c r="N39" s="55" t="s">
        <v>22</v>
      </c>
      <c r="O39" s="53">
        <v>91</v>
      </c>
      <c r="P39" s="54" t="s">
        <v>24</v>
      </c>
      <c r="Q39" s="56">
        <f t="shared" si="0"/>
        <v>406</v>
      </c>
      <c r="R39" s="57">
        <f t="shared" si="1"/>
        <v>81.2</v>
      </c>
    </row>
    <row r="40" spans="1:18" ht="15.75" x14ac:dyDescent="0.25">
      <c r="A40" s="51">
        <v>37</v>
      </c>
      <c r="B40" s="51">
        <v>13228395</v>
      </c>
      <c r="C40" s="51" t="s">
        <v>177</v>
      </c>
      <c r="D40" s="52" t="s">
        <v>127</v>
      </c>
      <c r="E40" s="53">
        <v>66</v>
      </c>
      <c r="F40" s="54" t="s">
        <v>27</v>
      </c>
      <c r="G40" s="54">
        <v>76</v>
      </c>
      <c r="H40" s="54" t="s">
        <v>25</v>
      </c>
      <c r="I40" s="54">
        <v>68</v>
      </c>
      <c r="J40" s="54" t="s">
        <v>25</v>
      </c>
      <c r="K40" s="54">
        <v>66</v>
      </c>
      <c r="L40" s="54" t="s">
        <v>25</v>
      </c>
      <c r="M40" s="55">
        <v>77</v>
      </c>
      <c r="N40" s="55" t="s">
        <v>25</v>
      </c>
      <c r="O40" s="53">
        <v>84</v>
      </c>
      <c r="P40" s="54" t="s">
        <v>26</v>
      </c>
      <c r="Q40" s="56">
        <f t="shared" si="0"/>
        <v>353</v>
      </c>
      <c r="R40" s="57">
        <f t="shared" si="1"/>
        <v>70.599999999999994</v>
      </c>
    </row>
    <row r="41" spans="1:18" ht="15.75" x14ac:dyDescent="0.25">
      <c r="A41" s="51">
        <v>38</v>
      </c>
      <c r="B41" s="51">
        <v>13228396</v>
      </c>
      <c r="C41" s="51" t="s">
        <v>178</v>
      </c>
      <c r="D41" s="52" t="s">
        <v>127</v>
      </c>
      <c r="E41" s="53">
        <v>71</v>
      </c>
      <c r="F41" s="54" t="s">
        <v>26</v>
      </c>
      <c r="G41" s="54">
        <v>74</v>
      </c>
      <c r="H41" s="54" t="s">
        <v>26</v>
      </c>
      <c r="I41" s="54">
        <v>54</v>
      </c>
      <c r="J41" s="54" t="s">
        <v>26</v>
      </c>
      <c r="K41" s="54">
        <v>70</v>
      </c>
      <c r="L41" s="54" t="s">
        <v>24</v>
      </c>
      <c r="M41" s="55">
        <v>86</v>
      </c>
      <c r="N41" s="55" t="s">
        <v>24</v>
      </c>
      <c r="O41" s="53">
        <v>86</v>
      </c>
      <c r="P41" s="54" t="s">
        <v>25</v>
      </c>
      <c r="Q41" s="56">
        <f t="shared" si="0"/>
        <v>355</v>
      </c>
      <c r="R41" s="57">
        <f t="shared" si="1"/>
        <v>71</v>
      </c>
    </row>
    <row r="42" spans="1:18" ht="15.75" x14ac:dyDescent="0.25">
      <c r="A42" s="51">
        <v>39</v>
      </c>
      <c r="B42" s="51">
        <v>13228397</v>
      </c>
      <c r="C42" s="51" t="s">
        <v>179</v>
      </c>
      <c r="D42" s="52" t="s">
        <v>127</v>
      </c>
      <c r="E42" s="53">
        <v>61</v>
      </c>
      <c r="F42" s="54" t="s">
        <v>28</v>
      </c>
      <c r="G42" s="54">
        <v>77</v>
      </c>
      <c r="H42" s="54" t="s">
        <v>25</v>
      </c>
      <c r="I42" s="54">
        <v>54</v>
      </c>
      <c r="J42" s="54" t="s">
        <v>26</v>
      </c>
      <c r="K42" s="54">
        <v>59</v>
      </c>
      <c r="L42" s="54" t="s">
        <v>26</v>
      </c>
      <c r="M42" s="55">
        <v>65</v>
      </c>
      <c r="N42" s="55" t="s">
        <v>27</v>
      </c>
      <c r="O42" s="53">
        <v>80</v>
      </c>
      <c r="P42" s="54" t="s">
        <v>27</v>
      </c>
      <c r="Q42" s="56">
        <f t="shared" si="0"/>
        <v>316</v>
      </c>
      <c r="R42" s="57">
        <f t="shared" si="1"/>
        <v>63.2</v>
      </c>
    </row>
    <row r="43" spans="1:18" ht="15.75" x14ac:dyDescent="0.25">
      <c r="A43" s="51">
        <v>40</v>
      </c>
      <c r="B43" s="51">
        <v>13228398</v>
      </c>
      <c r="C43" s="51" t="s">
        <v>180</v>
      </c>
      <c r="D43" s="52" t="s">
        <v>128</v>
      </c>
      <c r="E43" s="53">
        <v>84</v>
      </c>
      <c r="F43" s="54" t="s">
        <v>24</v>
      </c>
      <c r="G43" s="54">
        <v>78</v>
      </c>
      <c r="H43" s="54" t="s">
        <v>25</v>
      </c>
      <c r="I43" s="54">
        <v>76</v>
      </c>
      <c r="J43" s="54" t="s">
        <v>24</v>
      </c>
      <c r="K43" s="54">
        <v>78</v>
      </c>
      <c r="L43" s="54" t="s">
        <v>24</v>
      </c>
      <c r="M43" s="55">
        <v>91</v>
      </c>
      <c r="N43" s="55" t="s">
        <v>23</v>
      </c>
      <c r="O43" s="53">
        <v>90</v>
      </c>
      <c r="P43" s="54" t="s">
        <v>24</v>
      </c>
      <c r="Q43" s="56">
        <f t="shared" si="0"/>
        <v>407</v>
      </c>
      <c r="R43" s="57">
        <f t="shared" si="1"/>
        <v>81.400000000000006</v>
      </c>
    </row>
    <row r="44" spans="1:18" ht="15.75" x14ac:dyDescent="0.25">
      <c r="A44" s="51">
        <v>41</v>
      </c>
      <c r="B44" s="51">
        <v>13228399</v>
      </c>
      <c r="C44" s="51" t="s">
        <v>142</v>
      </c>
      <c r="D44" s="52" t="s">
        <v>127</v>
      </c>
      <c r="E44" s="53">
        <v>74</v>
      </c>
      <c r="F44" s="54" t="s">
        <v>26</v>
      </c>
      <c r="G44" s="54">
        <v>73</v>
      </c>
      <c r="H44" s="54" t="s">
        <v>26</v>
      </c>
      <c r="I44" s="54">
        <v>54</v>
      </c>
      <c r="J44" s="54" t="s">
        <v>26</v>
      </c>
      <c r="K44" s="54">
        <v>74</v>
      </c>
      <c r="L44" s="54" t="s">
        <v>24</v>
      </c>
      <c r="M44" s="55">
        <v>80</v>
      </c>
      <c r="N44" s="55" t="s">
        <v>25</v>
      </c>
      <c r="O44" s="53">
        <v>85</v>
      </c>
      <c r="P44" s="54" t="s">
        <v>26</v>
      </c>
      <c r="Q44" s="56">
        <f t="shared" si="0"/>
        <v>355</v>
      </c>
      <c r="R44" s="57">
        <f t="shared" si="1"/>
        <v>71</v>
      </c>
    </row>
    <row r="45" spans="1:18" ht="15.75" x14ac:dyDescent="0.25">
      <c r="A45" s="51">
        <v>42</v>
      </c>
      <c r="B45" s="51">
        <v>13228400</v>
      </c>
      <c r="C45" s="51" t="s">
        <v>181</v>
      </c>
      <c r="D45" s="52" t="s">
        <v>128</v>
      </c>
      <c r="E45" s="53">
        <v>83</v>
      </c>
      <c r="F45" s="54" t="s">
        <v>24</v>
      </c>
      <c r="G45" s="54">
        <v>87</v>
      </c>
      <c r="H45" s="54" t="s">
        <v>23</v>
      </c>
      <c r="I45" s="54">
        <v>73</v>
      </c>
      <c r="J45" s="54" t="s">
        <v>24</v>
      </c>
      <c r="K45" s="54">
        <v>75</v>
      </c>
      <c r="L45" s="54" t="s">
        <v>24</v>
      </c>
      <c r="M45" s="55">
        <v>97</v>
      </c>
      <c r="N45" s="55" t="s">
        <v>22</v>
      </c>
      <c r="O45" s="53">
        <v>93</v>
      </c>
      <c r="P45" s="54" t="s">
        <v>23</v>
      </c>
      <c r="Q45" s="56">
        <f t="shared" si="0"/>
        <v>415</v>
      </c>
      <c r="R45" s="57">
        <f t="shared" si="1"/>
        <v>83</v>
      </c>
    </row>
    <row r="46" spans="1:18" ht="15.75" x14ac:dyDescent="0.25">
      <c r="A46" s="51">
        <v>43</v>
      </c>
      <c r="B46" s="51">
        <v>13228401</v>
      </c>
      <c r="C46" s="51" t="s">
        <v>182</v>
      </c>
      <c r="D46" s="52" t="s">
        <v>127</v>
      </c>
      <c r="E46" s="53">
        <v>69</v>
      </c>
      <c r="F46" s="54" t="s">
        <v>27</v>
      </c>
      <c r="G46" s="54">
        <v>73</v>
      </c>
      <c r="H46" s="54" t="s">
        <v>26</v>
      </c>
      <c r="I46" s="54">
        <v>50</v>
      </c>
      <c r="J46" s="54" t="s">
        <v>27</v>
      </c>
      <c r="K46" s="54">
        <v>63</v>
      </c>
      <c r="L46" s="54" t="s">
        <v>25</v>
      </c>
      <c r="M46" s="55">
        <v>81</v>
      </c>
      <c r="N46" s="55" t="s">
        <v>25</v>
      </c>
      <c r="O46" s="53">
        <v>84</v>
      </c>
      <c r="P46" s="54" t="s">
        <v>26</v>
      </c>
      <c r="Q46" s="56">
        <f t="shared" si="0"/>
        <v>336</v>
      </c>
      <c r="R46" s="57">
        <f t="shared" si="1"/>
        <v>67.2</v>
      </c>
    </row>
    <row r="47" spans="1:18" ht="15.75" x14ac:dyDescent="0.25">
      <c r="A47" s="51">
        <v>44</v>
      </c>
      <c r="B47" s="51">
        <v>13228402</v>
      </c>
      <c r="C47" s="51" t="s">
        <v>183</v>
      </c>
      <c r="D47" s="52" t="s">
        <v>127</v>
      </c>
      <c r="E47" s="53">
        <v>71</v>
      </c>
      <c r="F47" s="54" t="s">
        <v>26</v>
      </c>
      <c r="G47" s="54">
        <v>77</v>
      </c>
      <c r="H47" s="54" t="s">
        <v>25</v>
      </c>
      <c r="I47" s="54">
        <v>66</v>
      </c>
      <c r="J47" s="54" t="s">
        <v>25</v>
      </c>
      <c r="K47" s="54">
        <v>70</v>
      </c>
      <c r="L47" s="54" t="s">
        <v>24</v>
      </c>
      <c r="M47" s="55">
        <v>74</v>
      </c>
      <c r="N47" s="55" t="s">
        <v>25</v>
      </c>
      <c r="O47" s="53">
        <v>84</v>
      </c>
      <c r="P47" s="54" t="s">
        <v>26</v>
      </c>
      <c r="Q47" s="56">
        <f t="shared" si="0"/>
        <v>358</v>
      </c>
      <c r="R47" s="57">
        <f t="shared" si="1"/>
        <v>71.599999999999994</v>
      </c>
    </row>
    <row r="48" spans="1:18" ht="15.75" x14ac:dyDescent="0.25">
      <c r="A48" s="51">
        <v>45</v>
      </c>
      <c r="B48" s="51">
        <v>13228403</v>
      </c>
      <c r="C48" s="51" t="s">
        <v>184</v>
      </c>
      <c r="D48" s="52" t="s">
        <v>128</v>
      </c>
      <c r="E48" s="53">
        <v>73</v>
      </c>
      <c r="F48" s="54" t="s">
        <v>26</v>
      </c>
      <c r="G48" s="54">
        <v>68</v>
      </c>
      <c r="H48" s="54" t="s">
        <v>27</v>
      </c>
      <c r="I48" s="54">
        <v>49</v>
      </c>
      <c r="J48" s="54" t="s">
        <v>27</v>
      </c>
      <c r="K48" s="54">
        <v>53</v>
      </c>
      <c r="L48" s="54" t="s">
        <v>26</v>
      </c>
      <c r="M48" s="55">
        <v>64</v>
      </c>
      <c r="N48" s="55" t="s">
        <v>27</v>
      </c>
      <c r="O48" s="53">
        <v>77</v>
      </c>
      <c r="P48" s="54" t="s">
        <v>27</v>
      </c>
      <c r="Q48" s="56">
        <f t="shared" si="0"/>
        <v>307</v>
      </c>
      <c r="R48" s="57">
        <f t="shared" si="1"/>
        <v>61.4</v>
      </c>
    </row>
    <row r="49" spans="1:18" ht="15.75" x14ac:dyDescent="0.25">
      <c r="A49" s="51">
        <v>46</v>
      </c>
      <c r="B49" s="51">
        <v>13228404</v>
      </c>
      <c r="C49" s="51" t="s">
        <v>185</v>
      </c>
      <c r="D49" s="52" t="s">
        <v>127</v>
      </c>
      <c r="E49" s="53">
        <v>58</v>
      </c>
      <c r="F49" s="54" t="s">
        <v>28</v>
      </c>
      <c r="G49" s="54">
        <v>63</v>
      </c>
      <c r="H49" s="54" t="s">
        <v>27</v>
      </c>
      <c r="I49" s="54">
        <v>52</v>
      </c>
      <c r="J49" s="54" t="s">
        <v>26</v>
      </c>
      <c r="K49" s="54">
        <v>47</v>
      </c>
      <c r="L49" s="54" t="s">
        <v>27</v>
      </c>
      <c r="M49" s="55">
        <v>57</v>
      </c>
      <c r="N49" s="55" t="s">
        <v>28</v>
      </c>
      <c r="O49" s="53">
        <v>65</v>
      </c>
      <c r="P49" s="54" t="s">
        <v>29</v>
      </c>
      <c r="Q49" s="56">
        <f t="shared" si="0"/>
        <v>277</v>
      </c>
      <c r="R49" s="57">
        <f t="shared" si="1"/>
        <v>55.4</v>
      </c>
    </row>
    <row r="50" spans="1:18" ht="15.75" x14ac:dyDescent="0.25">
      <c r="A50" s="51">
        <v>47</v>
      </c>
      <c r="B50" s="51">
        <v>13228405</v>
      </c>
      <c r="C50" s="51" t="s">
        <v>186</v>
      </c>
      <c r="D50" s="52" t="s">
        <v>127</v>
      </c>
      <c r="E50" s="53">
        <v>86</v>
      </c>
      <c r="F50" s="54" t="s">
        <v>24</v>
      </c>
      <c r="G50" s="54">
        <v>79</v>
      </c>
      <c r="H50" s="54" t="s">
        <v>25</v>
      </c>
      <c r="I50" s="54">
        <v>67</v>
      </c>
      <c r="J50" s="54" t="s">
        <v>25</v>
      </c>
      <c r="K50" s="54">
        <v>72</v>
      </c>
      <c r="L50" s="54" t="s">
        <v>24</v>
      </c>
      <c r="M50" s="55">
        <v>73</v>
      </c>
      <c r="N50" s="55" t="s">
        <v>26</v>
      </c>
      <c r="O50" s="53">
        <v>87</v>
      </c>
      <c r="P50" s="54" t="s">
        <v>25</v>
      </c>
      <c r="Q50" s="56">
        <f t="shared" si="0"/>
        <v>377</v>
      </c>
      <c r="R50" s="57">
        <f t="shared" si="1"/>
        <v>75.400000000000006</v>
      </c>
    </row>
    <row r="51" spans="1:18" ht="15.75" x14ac:dyDescent="0.25">
      <c r="A51" s="51">
        <v>48</v>
      </c>
      <c r="B51" s="51">
        <v>13228406</v>
      </c>
      <c r="C51" s="51" t="s">
        <v>187</v>
      </c>
      <c r="D51" s="52" t="s">
        <v>127</v>
      </c>
      <c r="E51" s="53">
        <v>45</v>
      </c>
      <c r="F51" s="54" t="s">
        <v>29</v>
      </c>
      <c r="G51" s="54">
        <v>52</v>
      </c>
      <c r="H51" s="54" t="s">
        <v>29</v>
      </c>
      <c r="I51" s="54">
        <v>44</v>
      </c>
      <c r="J51" s="54" t="s">
        <v>28</v>
      </c>
      <c r="K51" s="54">
        <v>44</v>
      </c>
      <c r="L51" s="54" t="s">
        <v>28</v>
      </c>
      <c r="M51" s="55">
        <v>56</v>
      </c>
      <c r="N51" s="55" t="s">
        <v>28</v>
      </c>
      <c r="O51" s="53">
        <v>60</v>
      </c>
      <c r="P51" s="54" t="s">
        <v>29</v>
      </c>
      <c r="Q51" s="56">
        <f t="shared" si="0"/>
        <v>241</v>
      </c>
      <c r="R51" s="57">
        <f t="shared" si="1"/>
        <v>48.2</v>
      </c>
    </row>
    <row r="52" spans="1:18" ht="15.75" x14ac:dyDescent="0.25">
      <c r="A52" s="51">
        <v>49</v>
      </c>
      <c r="B52" s="51">
        <v>13228407</v>
      </c>
      <c r="C52" s="51" t="s">
        <v>188</v>
      </c>
      <c r="D52" s="52" t="s">
        <v>128</v>
      </c>
      <c r="E52" s="53">
        <v>62</v>
      </c>
      <c r="F52" s="54" t="s">
        <v>27</v>
      </c>
      <c r="G52" s="54">
        <v>81</v>
      </c>
      <c r="H52" s="54" t="s">
        <v>24</v>
      </c>
      <c r="I52" s="54">
        <v>66</v>
      </c>
      <c r="J52" s="54" t="s">
        <v>25</v>
      </c>
      <c r="K52" s="54">
        <v>51</v>
      </c>
      <c r="L52" s="54" t="s">
        <v>27</v>
      </c>
      <c r="M52" s="55">
        <v>67</v>
      </c>
      <c r="N52" s="55" t="s">
        <v>26</v>
      </c>
      <c r="O52" s="53">
        <v>82</v>
      </c>
      <c r="P52" s="54" t="s">
        <v>26</v>
      </c>
      <c r="Q52" s="56">
        <f t="shared" si="0"/>
        <v>327</v>
      </c>
      <c r="R52" s="57">
        <f t="shared" si="1"/>
        <v>65.400000000000006</v>
      </c>
    </row>
    <row r="53" spans="1:18" ht="15.75" x14ac:dyDescent="0.25">
      <c r="A53" s="51">
        <v>50</v>
      </c>
      <c r="B53" s="51">
        <v>13228408</v>
      </c>
      <c r="C53" s="51" t="s">
        <v>189</v>
      </c>
      <c r="D53" s="52" t="s">
        <v>128</v>
      </c>
      <c r="E53" s="53">
        <v>66</v>
      </c>
      <c r="F53" s="54" t="s">
        <v>27</v>
      </c>
      <c r="G53" s="73">
        <v>80</v>
      </c>
      <c r="H53" s="73" t="s">
        <v>25</v>
      </c>
      <c r="I53" s="54">
        <v>65</v>
      </c>
      <c r="J53" s="54" t="s">
        <v>25</v>
      </c>
      <c r="K53" s="73">
        <v>61</v>
      </c>
      <c r="L53" s="73" t="s">
        <v>25</v>
      </c>
      <c r="M53" s="74">
        <v>71</v>
      </c>
      <c r="N53" s="74" t="s">
        <v>26</v>
      </c>
      <c r="O53" s="53">
        <v>83</v>
      </c>
      <c r="P53" s="54" t="s">
        <v>26</v>
      </c>
      <c r="Q53" s="56">
        <f t="shared" si="0"/>
        <v>343</v>
      </c>
      <c r="R53" s="57">
        <f t="shared" si="1"/>
        <v>68.599999999999994</v>
      </c>
    </row>
    <row r="54" spans="1:18" ht="15.75" x14ac:dyDescent="0.25">
      <c r="A54" s="51">
        <v>51</v>
      </c>
      <c r="B54" s="51">
        <v>13228409</v>
      </c>
      <c r="C54" s="51" t="s">
        <v>190</v>
      </c>
      <c r="D54" s="52" t="s">
        <v>127</v>
      </c>
      <c r="E54" s="53">
        <v>65</v>
      </c>
      <c r="F54" s="54" t="s">
        <v>27</v>
      </c>
      <c r="G54" s="54">
        <v>75</v>
      </c>
      <c r="H54" s="54" t="s">
        <v>25</v>
      </c>
      <c r="I54" s="54">
        <v>52</v>
      </c>
      <c r="J54" s="54" t="s">
        <v>26</v>
      </c>
      <c r="K54" s="54">
        <v>55</v>
      </c>
      <c r="L54" s="54" t="s">
        <v>26</v>
      </c>
      <c r="M54" s="55">
        <v>61</v>
      </c>
      <c r="N54" s="55" t="s">
        <v>27</v>
      </c>
      <c r="O54" s="53">
        <v>80</v>
      </c>
      <c r="P54" s="54" t="s">
        <v>27</v>
      </c>
      <c r="Q54" s="56">
        <f t="shared" si="0"/>
        <v>308</v>
      </c>
      <c r="R54" s="57">
        <f t="shared" si="1"/>
        <v>61.6</v>
      </c>
    </row>
    <row r="55" spans="1:18" ht="15.75" x14ac:dyDescent="0.25">
      <c r="A55" s="51">
        <v>52</v>
      </c>
      <c r="B55" s="51">
        <v>13228410</v>
      </c>
      <c r="C55" s="51" t="s">
        <v>191</v>
      </c>
      <c r="D55" s="52" t="s">
        <v>128</v>
      </c>
      <c r="E55" s="53">
        <v>90</v>
      </c>
      <c r="F55" s="54" t="s">
        <v>23</v>
      </c>
      <c r="G55" s="54">
        <v>86</v>
      </c>
      <c r="H55" s="54" t="s">
        <v>23</v>
      </c>
      <c r="I55" s="54">
        <v>84</v>
      </c>
      <c r="J55" s="54" t="s">
        <v>23</v>
      </c>
      <c r="K55" s="54">
        <v>78</v>
      </c>
      <c r="L55" s="54" t="s">
        <v>24</v>
      </c>
      <c r="M55" s="55">
        <v>87</v>
      </c>
      <c r="N55" s="55" t="s">
        <v>24</v>
      </c>
      <c r="O55" s="53">
        <v>92</v>
      </c>
      <c r="P55" s="54" t="s">
        <v>24</v>
      </c>
      <c r="Q55" s="56">
        <f t="shared" si="0"/>
        <v>425</v>
      </c>
      <c r="R55" s="57">
        <f t="shared" si="1"/>
        <v>85</v>
      </c>
    </row>
    <row r="56" spans="1:18" ht="15.75" x14ac:dyDescent="0.25">
      <c r="A56" s="51">
        <v>53</v>
      </c>
      <c r="B56" s="51">
        <v>13228411</v>
      </c>
      <c r="C56" s="51" t="s">
        <v>192</v>
      </c>
      <c r="D56" s="52" t="s">
        <v>128</v>
      </c>
      <c r="E56" s="53">
        <v>86</v>
      </c>
      <c r="F56" s="54" t="s">
        <v>24</v>
      </c>
      <c r="G56" s="54">
        <v>91</v>
      </c>
      <c r="H56" s="54" t="s">
        <v>23</v>
      </c>
      <c r="I56" s="54">
        <v>78</v>
      </c>
      <c r="J56" s="54" t="s">
        <v>24</v>
      </c>
      <c r="K56" s="54">
        <v>88</v>
      </c>
      <c r="L56" s="54" t="s">
        <v>23</v>
      </c>
      <c r="M56" s="55">
        <v>88</v>
      </c>
      <c r="N56" s="55" t="s">
        <v>24</v>
      </c>
      <c r="O56" s="53">
        <v>93</v>
      </c>
      <c r="P56" s="54" t="s">
        <v>23</v>
      </c>
      <c r="Q56" s="56">
        <f t="shared" si="0"/>
        <v>431</v>
      </c>
      <c r="R56" s="57">
        <f t="shared" si="1"/>
        <v>86.2</v>
      </c>
    </row>
    <row r="57" spans="1:18" ht="15.75" x14ac:dyDescent="0.25">
      <c r="A57" s="51">
        <v>54</v>
      </c>
      <c r="B57" s="51">
        <v>13228412</v>
      </c>
      <c r="C57" s="51" t="s">
        <v>193</v>
      </c>
      <c r="D57" s="52" t="s">
        <v>127</v>
      </c>
      <c r="E57" s="53">
        <v>59</v>
      </c>
      <c r="F57" s="54" t="s">
        <v>28</v>
      </c>
      <c r="G57" s="54">
        <v>65</v>
      </c>
      <c r="H57" s="54" t="s">
        <v>27</v>
      </c>
      <c r="I57" s="54">
        <v>44</v>
      </c>
      <c r="J57" s="54" t="s">
        <v>28</v>
      </c>
      <c r="K57" s="54">
        <v>43</v>
      </c>
      <c r="L57" s="54" t="s">
        <v>28</v>
      </c>
      <c r="M57" s="55">
        <v>59</v>
      </c>
      <c r="N57" s="55" t="s">
        <v>27</v>
      </c>
      <c r="O57" s="53">
        <v>68</v>
      </c>
      <c r="P57" s="54" t="s">
        <v>29</v>
      </c>
      <c r="Q57" s="56">
        <f t="shared" si="0"/>
        <v>270</v>
      </c>
      <c r="R57" s="57">
        <f t="shared" si="1"/>
        <v>54</v>
      </c>
    </row>
    <row r="58" spans="1:18" ht="15.75" x14ac:dyDescent="0.25">
      <c r="A58" s="51">
        <v>55</v>
      </c>
      <c r="B58" s="51">
        <v>13228413</v>
      </c>
      <c r="C58" s="51" t="s">
        <v>194</v>
      </c>
      <c r="D58" s="52" t="s">
        <v>127</v>
      </c>
      <c r="E58" s="53">
        <v>60</v>
      </c>
      <c r="F58" s="54" t="s">
        <v>28</v>
      </c>
      <c r="G58" s="54">
        <v>75</v>
      </c>
      <c r="H58" s="54" t="s">
        <v>25</v>
      </c>
      <c r="I58" s="54">
        <v>67</v>
      </c>
      <c r="J58" s="54" t="s">
        <v>25</v>
      </c>
      <c r="K58" s="54">
        <v>51</v>
      </c>
      <c r="L58" s="54" t="s">
        <v>27</v>
      </c>
      <c r="M58" s="55">
        <v>59</v>
      </c>
      <c r="N58" s="55" t="s">
        <v>27</v>
      </c>
      <c r="O58" s="53">
        <v>80</v>
      </c>
      <c r="P58" s="54" t="s">
        <v>27</v>
      </c>
      <c r="Q58" s="56">
        <f t="shared" si="0"/>
        <v>312</v>
      </c>
      <c r="R58" s="57">
        <f t="shared" si="1"/>
        <v>62.4</v>
      </c>
    </row>
    <row r="59" spans="1:18" ht="15.75" x14ac:dyDescent="0.25">
      <c r="A59" s="51">
        <v>56</v>
      </c>
      <c r="B59" s="51">
        <v>13228414</v>
      </c>
      <c r="C59" s="51" t="s">
        <v>195</v>
      </c>
      <c r="D59" s="52" t="s">
        <v>127</v>
      </c>
      <c r="E59" s="58">
        <v>53</v>
      </c>
      <c r="F59" s="59" t="s">
        <v>28</v>
      </c>
      <c r="G59" s="59">
        <v>61</v>
      </c>
      <c r="H59" s="59" t="s">
        <v>28</v>
      </c>
      <c r="I59" s="54">
        <v>45</v>
      </c>
      <c r="J59" s="54" t="s">
        <v>27</v>
      </c>
      <c r="K59" s="54">
        <v>41</v>
      </c>
      <c r="L59" s="54" t="s">
        <v>28</v>
      </c>
      <c r="M59" s="55">
        <v>48</v>
      </c>
      <c r="N59" s="55" t="s">
        <v>29</v>
      </c>
      <c r="O59" s="53">
        <v>72</v>
      </c>
      <c r="P59" s="54" t="s">
        <v>28</v>
      </c>
      <c r="Q59" s="56">
        <f t="shared" si="0"/>
        <v>248</v>
      </c>
      <c r="R59" s="57">
        <f t="shared" si="1"/>
        <v>49.6</v>
      </c>
    </row>
    <row r="60" spans="1:18" ht="15.75" x14ac:dyDescent="0.25">
      <c r="A60" s="51">
        <v>57</v>
      </c>
      <c r="B60" s="51">
        <v>13228415</v>
      </c>
      <c r="C60" s="51" t="s">
        <v>196</v>
      </c>
      <c r="D60" s="52" t="s">
        <v>128</v>
      </c>
      <c r="E60" s="53">
        <v>66</v>
      </c>
      <c r="F60" s="54" t="s">
        <v>27</v>
      </c>
      <c r="G60" s="54">
        <v>92</v>
      </c>
      <c r="H60" s="54" t="s">
        <v>22</v>
      </c>
      <c r="I60" s="54">
        <v>70</v>
      </c>
      <c r="J60" s="54" t="s">
        <v>24</v>
      </c>
      <c r="K60" s="54">
        <v>73</v>
      </c>
      <c r="L60" s="54" t="s">
        <v>24</v>
      </c>
      <c r="M60" s="55">
        <v>87</v>
      </c>
      <c r="N60" s="55" t="s">
        <v>24</v>
      </c>
      <c r="O60" s="53">
        <v>90</v>
      </c>
      <c r="P60" s="54" t="s">
        <v>24</v>
      </c>
      <c r="Q60" s="56">
        <f t="shared" si="0"/>
        <v>388</v>
      </c>
      <c r="R60" s="57">
        <f t="shared" si="1"/>
        <v>77.599999999999994</v>
      </c>
    </row>
    <row r="61" spans="1:18" ht="15.75" x14ac:dyDescent="0.25">
      <c r="A61" s="51">
        <v>58</v>
      </c>
      <c r="B61" s="51">
        <v>13228416</v>
      </c>
      <c r="C61" s="51" t="s">
        <v>197</v>
      </c>
      <c r="D61" s="52" t="s">
        <v>128</v>
      </c>
      <c r="E61" s="53">
        <v>76</v>
      </c>
      <c r="F61" s="54" t="s">
        <v>25</v>
      </c>
      <c r="G61" s="54">
        <v>81</v>
      </c>
      <c r="H61" s="54" t="s">
        <v>24</v>
      </c>
      <c r="I61" s="54">
        <v>76</v>
      </c>
      <c r="J61" s="54" t="s">
        <v>24</v>
      </c>
      <c r="K61" s="54">
        <v>56</v>
      </c>
      <c r="L61" s="54" t="s">
        <v>26</v>
      </c>
      <c r="M61" s="55">
        <v>82</v>
      </c>
      <c r="N61" s="55" t="s">
        <v>24</v>
      </c>
      <c r="O61" s="53">
        <v>87</v>
      </c>
      <c r="P61" s="54" t="s">
        <v>25</v>
      </c>
      <c r="Q61" s="56">
        <f t="shared" si="0"/>
        <v>371</v>
      </c>
      <c r="R61" s="57">
        <f t="shared" si="1"/>
        <v>74.2</v>
      </c>
    </row>
    <row r="62" spans="1:18" ht="15.75" x14ac:dyDescent="0.25">
      <c r="A62" s="51">
        <v>59</v>
      </c>
      <c r="B62" s="51">
        <v>13228417</v>
      </c>
      <c r="C62" s="51" t="s">
        <v>198</v>
      </c>
      <c r="D62" s="52" t="s">
        <v>127</v>
      </c>
      <c r="E62" s="53">
        <v>85</v>
      </c>
      <c r="F62" s="54" t="s">
        <v>24</v>
      </c>
      <c r="G62" s="54">
        <v>86</v>
      </c>
      <c r="H62" s="54" t="s">
        <v>23</v>
      </c>
      <c r="I62" s="54">
        <v>68</v>
      </c>
      <c r="J62" s="54" t="s">
        <v>25</v>
      </c>
      <c r="K62" s="54">
        <v>65</v>
      </c>
      <c r="L62" s="54" t="s">
        <v>25</v>
      </c>
      <c r="M62" s="55">
        <v>79</v>
      </c>
      <c r="N62" s="55" t="s">
        <v>25</v>
      </c>
      <c r="O62" s="53">
        <v>90</v>
      </c>
      <c r="P62" s="54" t="s">
        <v>24</v>
      </c>
      <c r="Q62" s="56">
        <f t="shared" si="0"/>
        <v>383</v>
      </c>
      <c r="R62" s="57">
        <f t="shared" si="1"/>
        <v>76.599999999999994</v>
      </c>
    </row>
    <row r="63" spans="1:18" ht="15.75" x14ac:dyDescent="0.25">
      <c r="A63" s="51">
        <v>60</v>
      </c>
      <c r="B63" s="51">
        <v>13228418</v>
      </c>
      <c r="C63" s="51" t="s">
        <v>199</v>
      </c>
      <c r="D63" s="52" t="s">
        <v>127</v>
      </c>
      <c r="E63" s="53">
        <v>67</v>
      </c>
      <c r="F63" s="54" t="s">
        <v>27</v>
      </c>
      <c r="G63" s="54">
        <v>74</v>
      </c>
      <c r="H63" s="54" t="s">
        <v>26</v>
      </c>
      <c r="I63" s="54">
        <v>52</v>
      </c>
      <c r="J63" s="54" t="s">
        <v>26</v>
      </c>
      <c r="K63" s="54">
        <v>63</v>
      </c>
      <c r="L63" s="54" t="s">
        <v>25</v>
      </c>
      <c r="M63" s="55">
        <v>69</v>
      </c>
      <c r="N63" s="55" t="s">
        <v>26</v>
      </c>
      <c r="O63" s="53">
        <v>80</v>
      </c>
      <c r="P63" s="54" t="s">
        <v>27</v>
      </c>
      <c r="Q63" s="56">
        <f t="shared" si="0"/>
        <v>325</v>
      </c>
      <c r="R63" s="57">
        <f t="shared" si="1"/>
        <v>65</v>
      </c>
    </row>
    <row r="64" spans="1:18" ht="15.75" x14ac:dyDescent="0.25">
      <c r="A64" s="51">
        <v>61</v>
      </c>
      <c r="B64" s="51">
        <v>13228419</v>
      </c>
      <c r="C64" s="51" t="s">
        <v>200</v>
      </c>
      <c r="D64" s="52" t="s">
        <v>127</v>
      </c>
      <c r="E64" s="53">
        <v>49</v>
      </c>
      <c r="F64" s="54" t="s">
        <v>29</v>
      </c>
      <c r="G64" s="54">
        <v>55</v>
      </c>
      <c r="H64" s="54" t="s">
        <v>28</v>
      </c>
      <c r="I64" s="54">
        <v>41</v>
      </c>
      <c r="J64" s="54" t="s">
        <v>28</v>
      </c>
      <c r="K64" s="54">
        <v>43</v>
      </c>
      <c r="L64" s="54" t="s">
        <v>28</v>
      </c>
      <c r="M64" s="55">
        <v>47</v>
      </c>
      <c r="N64" s="55" t="s">
        <v>29</v>
      </c>
      <c r="O64" s="53">
        <v>62</v>
      </c>
      <c r="P64" s="54" t="s">
        <v>29</v>
      </c>
      <c r="Q64" s="56">
        <f t="shared" si="0"/>
        <v>235</v>
      </c>
      <c r="R64" s="57">
        <f t="shared" si="1"/>
        <v>47</v>
      </c>
    </row>
    <row r="65" spans="1:18" ht="15.75" x14ac:dyDescent="0.25">
      <c r="A65" s="51">
        <v>62</v>
      </c>
      <c r="B65" s="51">
        <v>13228420</v>
      </c>
      <c r="C65" s="51" t="s">
        <v>201</v>
      </c>
      <c r="D65" s="52" t="s">
        <v>127</v>
      </c>
      <c r="E65" s="53">
        <v>48</v>
      </c>
      <c r="F65" s="54" t="s">
        <v>29</v>
      </c>
      <c r="G65" s="54">
        <v>52</v>
      </c>
      <c r="H65" s="54" t="s">
        <v>29</v>
      </c>
      <c r="I65" s="54">
        <v>41</v>
      </c>
      <c r="J65" s="54" t="s">
        <v>28</v>
      </c>
      <c r="K65" s="54">
        <v>39</v>
      </c>
      <c r="L65" s="54" t="s">
        <v>29</v>
      </c>
      <c r="M65" s="55">
        <v>47</v>
      </c>
      <c r="N65" s="55" t="s">
        <v>29</v>
      </c>
      <c r="O65" s="53">
        <v>59</v>
      </c>
      <c r="P65" s="54" t="s">
        <v>29</v>
      </c>
      <c r="Q65" s="56">
        <f t="shared" si="0"/>
        <v>227</v>
      </c>
      <c r="R65" s="57">
        <f t="shared" si="1"/>
        <v>45.4</v>
      </c>
    </row>
    <row r="66" spans="1:18" ht="15.75" x14ac:dyDescent="0.25">
      <c r="A66" s="51">
        <v>63</v>
      </c>
      <c r="B66" s="51">
        <v>13228421</v>
      </c>
      <c r="C66" s="51" t="s">
        <v>202</v>
      </c>
      <c r="D66" s="52" t="s">
        <v>128</v>
      </c>
      <c r="E66" s="53">
        <v>45</v>
      </c>
      <c r="F66" s="54" t="s">
        <v>29</v>
      </c>
      <c r="G66" s="54">
        <v>43</v>
      </c>
      <c r="H66" s="54" t="s">
        <v>29</v>
      </c>
      <c r="I66" s="54">
        <v>39</v>
      </c>
      <c r="J66" s="54" t="s">
        <v>28</v>
      </c>
      <c r="K66" s="54">
        <v>38</v>
      </c>
      <c r="L66" s="54" t="s">
        <v>29</v>
      </c>
      <c r="M66" s="55">
        <v>38</v>
      </c>
      <c r="N66" s="55" t="s">
        <v>29</v>
      </c>
      <c r="O66" s="53">
        <v>53</v>
      </c>
      <c r="P66" s="54" t="s">
        <v>29</v>
      </c>
      <c r="Q66" s="56">
        <f t="shared" si="0"/>
        <v>203</v>
      </c>
      <c r="R66" s="57">
        <f t="shared" si="1"/>
        <v>40.6</v>
      </c>
    </row>
    <row r="67" spans="1:18" ht="15.75" x14ac:dyDescent="0.25">
      <c r="A67" s="51">
        <v>64</v>
      </c>
      <c r="B67" s="51">
        <v>13228422</v>
      </c>
      <c r="C67" s="51" t="s">
        <v>203</v>
      </c>
      <c r="D67" s="52" t="s">
        <v>127</v>
      </c>
      <c r="E67" s="53">
        <v>48</v>
      </c>
      <c r="F67" s="54" t="s">
        <v>29</v>
      </c>
      <c r="G67" s="54">
        <v>56</v>
      </c>
      <c r="H67" s="54" t="s">
        <v>28</v>
      </c>
      <c r="I67" s="54">
        <v>44</v>
      </c>
      <c r="J67" s="54" t="s">
        <v>28</v>
      </c>
      <c r="K67" s="54">
        <v>43</v>
      </c>
      <c r="L67" s="54" t="s">
        <v>28</v>
      </c>
      <c r="M67" s="55">
        <v>53</v>
      </c>
      <c r="N67" s="55" t="s">
        <v>28</v>
      </c>
      <c r="O67" s="53">
        <v>61</v>
      </c>
      <c r="P67" s="54" t="s">
        <v>29</v>
      </c>
      <c r="Q67" s="56">
        <f t="shared" si="0"/>
        <v>244</v>
      </c>
      <c r="R67" s="57">
        <f t="shared" si="1"/>
        <v>48.8</v>
      </c>
    </row>
    <row r="68" spans="1:18" ht="15.75" x14ac:dyDescent="0.25">
      <c r="A68" s="51">
        <v>65</v>
      </c>
      <c r="B68" s="51">
        <v>13228423</v>
      </c>
      <c r="C68" s="51" t="s">
        <v>204</v>
      </c>
      <c r="D68" s="52" t="s">
        <v>127</v>
      </c>
      <c r="E68" s="53">
        <v>63</v>
      </c>
      <c r="F68" s="54" t="s">
        <v>27</v>
      </c>
      <c r="G68" s="54">
        <v>64</v>
      </c>
      <c r="H68" s="54" t="s">
        <v>27</v>
      </c>
      <c r="I68" s="54">
        <v>49</v>
      </c>
      <c r="J68" s="54" t="s">
        <v>27</v>
      </c>
      <c r="K68" s="54">
        <v>48</v>
      </c>
      <c r="L68" s="54" t="s">
        <v>27</v>
      </c>
      <c r="M68" s="55">
        <v>55</v>
      </c>
      <c r="N68" s="55" t="s">
        <v>28</v>
      </c>
      <c r="O68" s="53">
        <v>71</v>
      </c>
      <c r="P68" s="54" t="s">
        <v>28</v>
      </c>
      <c r="Q68" s="56">
        <f t="shared" si="0"/>
        <v>279</v>
      </c>
      <c r="R68" s="57">
        <f t="shared" si="1"/>
        <v>55.8</v>
      </c>
    </row>
    <row r="69" spans="1:18" ht="15.75" x14ac:dyDescent="0.25">
      <c r="A69" s="51">
        <v>66</v>
      </c>
      <c r="B69" s="51">
        <v>13228424</v>
      </c>
      <c r="C69" s="51" t="s">
        <v>205</v>
      </c>
      <c r="D69" s="52" t="s">
        <v>128</v>
      </c>
      <c r="E69" s="53">
        <v>77</v>
      </c>
      <c r="F69" s="54" t="s">
        <v>25</v>
      </c>
      <c r="G69" s="54">
        <v>79</v>
      </c>
      <c r="H69" s="54" t="s">
        <v>25</v>
      </c>
      <c r="I69" s="54">
        <v>58</v>
      </c>
      <c r="J69" s="54" t="s">
        <v>26</v>
      </c>
      <c r="K69" s="54">
        <v>63</v>
      </c>
      <c r="L69" s="54" t="s">
        <v>25</v>
      </c>
      <c r="M69" s="55">
        <v>75</v>
      </c>
      <c r="N69" s="55" t="s">
        <v>25</v>
      </c>
      <c r="O69" s="53">
        <v>81</v>
      </c>
      <c r="P69" s="54" t="s">
        <v>27</v>
      </c>
      <c r="Q69" s="56">
        <f t="shared" ref="Q69:Q95" si="2">E69+G69+I69+K69+M69</f>
        <v>352</v>
      </c>
      <c r="R69" s="57">
        <f t="shared" ref="R69:R95" si="3">Q69/5</f>
        <v>70.400000000000006</v>
      </c>
    </row>
    <row r="70" spans="1:18" ht="15.75" x14ac:dyDescent="0.25">
      <c r="A70" s="51">
        <v>67</v>
      </c>
      <c r="B70" s="51">
        <v>13228425</v>
      </c>
      <c r="C70" s="51" t="s">
        <v>206</v>
      </c>
      <c r="D70" s="52" t="s">
        <v>128</v>
      </c>
      <c r="E70" s="53">
        <v>50</v>
      </c>
      <c r="F70" s="54" t="s">
        <v>29</v>
      </c>
      <c r="G70" s="54">
        <v>70</v>
      </c>
      <c r="H70" s="54" t="s">
        <v>26</v>
      </c>
      <c r="I70" s="54">
        <v>48</v>
      </c>
      <c r="J70" s="54" t="s">
        <v>27</v>
      </c>
      <c r="K70" s="54">
        <v>51</v>
      </c>
      <c r="L70" s="54" t="s">
        <v>27</v>
      </c>
      <c r="M70" s="55">
        <v>53</v>
      </c>
      <c r="N70" s="55" t="s">
        <v>28</v>
      </c>
      <c r="O70" s="53">
        <v>72</v>
      </c>
      <c r="P70" s="54" t="s">
        <v>28</v>
      </c>
      <c r="Q70" s="56">
        <f t="shared" si="2"/>
        <v>272</v>
      </c>
      <c r="R70" s="57">
        <f t="shared" si="3"/>
        <v>54.4</v>
      </c>
    </row>
    <row r="71" spans="1:18" ht="15.75" x14ac:dyDescent="0.25">
      <c r="A71" s="51">
        <v>68</v>
      </c>
      <c r="B71" s="51">
        <v>13228426</v>
      </c>
      <c r="C71" s="51" t="s">
        <v>207</v>
      </c>
      <c r="D71" s="52" t="s">
        <v>127</v>
      </c>
      <c r="E71" s="58">
        <v>65</v>
      </c>
      <c r="F71" s="59" t="s">
        <v>27</v>
      </c>
      <c r="G71" s="59">
        <v>67</v>
      </c>
      <c r="H71" s="59" t="s">
        <v>27</v>
      </c>
      <c r="I71" s="54">
        <v>64</v>
      </c>
      <c r="J71" s="54" t="s">
        <v>25</v>
      </c>
      <c r="K71" s="59">
        <v>67</v>
      </c>
      <c r="L71" s="59" t="s">
        <v>25</v>
      </c>
      <c r="M71" s="60">
        <v>69</v>
      </c>
      <c r="N71" s="60" t="s">
        <v>26</v>
      </c>
      <c r="O71" s="53">
        <v>78</v>
      </c>
      <c r="P71" s="54" t="s">
        <v>27</v>
      </c>
      <c r="Q71" s="56">
        <f t="shared" si="2"/>
        <v>332</v>
      </c>
      <c r="R71" s="57">
        <f t="shared" si="3"/>
        <v>66.400000000000006</v>
      </c>
    </row>
    <row r="72" spans="1:18" ht="15.75" x14ac:dyDescent="0.25">
      <c r="A72" s="51">
        <v>69</v>
      </c>
      <c r="B72" s="51">
        <v>13228427</v>
      </c>
      <c r="C72" s="51" t="s">
        <v>208</v>
      </c>
      <c r="D72" s="52" t="s">
        <v>127</v>
      </c>
      <c r="E72" s="53">
        <v>57</v>
      </c>
      <c r="F72" s="54" t="s">
        <v>28</v>
      </c>
      <c r="G72" s="54">
        <v>67</v>
      </c>
      <c r="H72" s="54" t="s">
        <v>27</v>
      </c>
      <c r="I72" s="54">
        <v>53</v>
      </c>
      <c r="J72" s="54" t="s">
        <v>26</v>
      </c>
      <c r="K72" s="54">
        <v>52</v>
      </c>
      <c r="L72" s="54" t="s">
        <v>27</v>
      </c>
      <c r="M72" s="55">
        <v>60</v>
      </c>
      <c r="N72" s="55" t="s">
        <v>27</v>
      </c>
      <c r="O72" s="53">
        <v>74</v>
      </c>
      <c r="P72" s="54" t="s">
        <v>28</v>
      </c>
      <c r="Q72" s="56">
        <f t="shared" si="2"/>
        <v>289</v>
      </c>
      <c r="R72" s="57">
        <f t="shared" si="3"/>
        <v>57.8</v>
      </c>
    </row>
    <row r="73" spans="1:18" ht="15.75" x14ac:dyDescent="0.25">
      <c r="A73" s="51">
        <v>70</v>
      </c>
      <c r="B73" s="51">
        <v>13228428</v>
      </c>
      <c r="C73" s="51" t="s">
        <v>177</v>
      </c>
      <c r="D73" s="52" t="s">
        <v>127</v>
      </c>
      <c r="E73" s="53">
        <v>49</v>
      </c>
      <c r="F73" s="54" t="s">
        <v>29</v>
      </c>
      <c r="G73" s="54">
        <v>49</v>
      </c>
      <c r="H73" s="54" t="s">
        <v>29</v>
      </c>
      <c r="I73" s="54">
        <v>41</v>
      </c>
      <c r="J73" s="54" t="s">
        <v>28</v>
      </c>
      <c r="K73" s="54">
        <v>42</v>
      </c>
      <c r="L73" s="54" t="s">
        <v>28</v>
      </c>
      <c r="M73" s="55">
        <v>45</v>
      </c>
      <c r="N73" s="55" t="s">
        <v>29</v>
      </c>
      <c r="O73" s="53">
        <v>58</v>
      </c>
      <c r="P73" s="54" t="s">
        <v>29</v>
      </c>
      <c r="Q73" s="56">
        <f t="shared" si="2"/>
        <v>226</v>
      </c>
      <c r="R73" s="57">
        <f t="shared" si="3"/>
        <v>45.2</v>
      </c>
    </row>
    <row r="74" spans="1:18" ht="15.75" x14ac:dyDescent="0.25">
      <c r="A74" s="51">
        <v>71</v>
      </c>
      <c r="B74" s="51">
        <v>13228429</v>
      </c>
      <c r="C74" s="51" t="s">
        <v>197</v>
      </c>
      <c r="D74" s="52" t="s">
        <v>128</v>
      </c>
      <c r="E74" s="53">
        <v>73</v>
      </c>
      <c r="F74" s="54" t="s">
        <v>26</v>
      </c>
      <c r="G74" s="54">
        <v>70</v>
      </c>
      <c r="H74" s="54" t="s">
        <v>26</v>
      </c>
      <c r="I74" s="54">
        <v>52</v>
      </c>
      <c r="J74" s="54" t="s">
        <v>26</v>
      </c>
      <c r="K74" s="54">
        <v>62</v>
      </c>
      <c r="L74" s="54" t="s">
        <v>25</v>
      </c>
      <c r="M74" s="55">
        <v>68</v>
      </c>
      <c r="N74" s="55" t="s">
        <v>26</v>
      </c>
      <c r="O74" s="53">
        <v>81</v>
      </c>
      <c r="P74" s="54" t="s">
        <v>27</v>
      </c>
      <c r="Q74" s="56">
        <f t="shared" si="2"/>
        <v>325</v>
      </c>
      <c r="R74" s="57">
        <f t="shared" si="3"/>
        <v>65</v>
      </c>
    </row>
    <row r="75" spans="1:18" ht="15.75" x14ac:dyDescent="0.25">
      <c r="A75" s="51">
        <v>72</v>
      </c>
      <c r="B75" s="51">
        <v>13228430</v>
      </c>
      <c r="C75" s="51" t="s">
        <v>209</v>
      </c>
      <c r="D75" s="52" t="s">
        <v>128</v>
      </c>
      <c r="E75" s="53">
        <v>87</v>
      </c>
      <c r="F75" s="54" t="s">
        <v>23</v>
      </c>
      <c r="G75" s="54">
        <v>80</v>
      </c>
      <c r="H75" s="54" t="s">
        <v>25</v>
      </c>
      <c r="I75" s="54">
        <v>80</v>
      </c>
      <c r="J75" s="54" t="s">
        <v>23</v>
      </c>
      <c r="K75" s="54">
        <v>75</v>
      </c>
      <c r="L75" s="54" t="s">
        <v>24</v>
      </c>
      <c r="M75" s="55">
        <v>90</v>
      </c>
      <c r="N75" s="55" t="s">
        <v>23</v>
      </c>
      <c r="O75" s="53">
        <v>91</v>
      </c>
      <c r="P75" s="54" t="s">
        <v>24</v>
      </c>
      <c r="Q75" s="56">
        <f t="shared" si="2"/>
        <v>412</v>
      </c>
      <c r="R75" s="57">
        <f t="shared" si="3"/>
        <v>82.4</v>
      </c>
    </row>
    <row r="76" spans="1:18" ht="15.75" x14ac:dyDescent="0.25">
      <c r="A76" s="51">
        <v>73</v>
      </c>
      <c r="B76" s="51">
        <v>13228431</v>
      </c>
      <c r="C76" s="51" t="s">
        <v>210</v>
      </c>
      <c r="D76" s="52" t="s">
        <v>128</v>
      </c>
      <c r="E76" s="53">
        <v>80</v>
      </c>
      <c r="F76" s="54" t="s">
        <v>25</v>
      </c>
      <c r="G76" s="54">
        <v>78</v>
      </c>
      <c r="H76" s="54" t="s">
        <v>25</v>
      </c>
      <c r="I76" s="54">
        <v>74</v>
      </c>
      <c r="J76" s="54" t="s">
        <v>24</v>
      </c>
      <c r="K76" s="54">
        <v>81</v>
      </c>
      <c r="L76" s="54" t="s">
        <v>23</v>
      </c>
      <c r="M76" s="55">
        <v>90</v>
      </c>
      <c r="N76" s="55" t="s">
        <v>23</v>
      </c>
      <c r="O76" s="53">
        <v>90</v>
      </c>
      <c r="P76" s="54" t="s">
        <v>24</v>
      </c>
      <c r="Q76" s="56">
        <f t="shared" si="2"/>
        <v>403</v>
      </c>
      <c r="R76" s="57">
        <f t="shared" si="3"/>
        <v>80.599999999999994</v>
      </c>
    </row>
    <row r="77" spans="1:18" ht="15.75" x14ac:dyDescent="0.25">
      <c r="A77" s="51">
        <v>74</v>
      </c>
      <c r="B77" s="51">
        <v>13228432</v>
      </c>
      <c r="C77" s="51" t="s">
        <v>211</v>
      </c>
      <c r="D77" s="52" t="s">
        <v>128</v>
      </c>
      <c r="E77" s="53">
        <v>53</v>
      </c>
      <c r="F77" s="54" t="s">
        <v>28</v>
      </c>
      <c r="G77" s="54">
        <v>66</v>
      </c>
      <c r="H77" s="54" t="s">
        <v>27</v>
      </c>
      <c r="I77" s="54">
        <v>41</v>
      </c>
      <c r="J77" s="54" t="s">
        <v>28</v>
      </c>
      <c r="K77" s="54">
        <v>45</v>
      </c>
      <c r="L77" s="54" t="s">
        <v>28</v>
      </c>
      <c r="M77" s="55">
        <v>51</v>
      </c>
      <c r="N77" s="55" t="s">
        <v>28</v>
      </c>
      <c r="O77" s="53">
        <v>63</v>
      </c>
      <c r="P77" s="54" t="s">
        <v>29</v>
      </c>
      <c r="Q77" s="56">
        <f t="shared" si="2"/>
        <v>256</v>
      </c>
      <c r="R77" s="57">
        <f t="shared" si="3"/>
        <v>51.2</v>
      </c>
    </row>
    <row r="78" spans="1:18" ht="15.75" x14ac:dyDescent="0.25">
      <c r="A78" s="51">
        <v>75</v>
      </c>
      <c r="B78" s="51">
        <v>13228433</v>
      </c>
      <c r="C78" s="51" t="s">
        <v>212</v>
      </c>
      <c r="D78" s="52" t="s">
        <v>128</v>
      </c>
      <c r="E78" s="53">
        <v>96</v>
      </c>
      <c r="F78" s="54" t="s">
        <v>22</v>
      </c>
      <c r="G78" s="54">
        <v>91</v>
      </c>
      <c r="H78" s="54" t="s">
        <v>23</v>
      </c>
      <c r="I78" s="54">
        <v>72</v>
      </c>
      <c r="J78" s="54" t="s">
        <v>24</v>
      </c>
      <c r="K78" s="54">
        <v>90</v>
      </c>
      <c r="L78" s="54" t="s">
        <v>22</v>
      </c>
      <c r="M78" s="55">
        <v>95</v>
      </c>
      <c r="N78" s="55" t="s">
        <v>22</v>
      </c>
      <c r="O78" s="53">
        <v>96</v>
      </c>
      <c r="P78" s="54" t="s">
        <v>22</v>
      </c>
      <c r="Q78" s="56">
        <f t="shared" si="2"/>
        <v>444</v>
      </c>
      <c r="R78" s="57">
        <f t="shared" si="3"/>
        <v>88.8</v>
      </c>
    </row>
    <row r="79" spans="1:18" ht="15.75" x14ac:dyDescent="0.25">
      <c r="A79" s="51">
        <v>76</v>
      </c>
      <c r="B79" s="51">
        <v>13228434</v>
      </c>
      <c r="C79" s="51" t="s">
        <v>213</v>
      </c>
      <c r="D79" s="52" t="s">
        <v>127</v>
      </c>
      <c r="E79" s="58">
        <v>54</v>
      </c>
      <c r="F79" s="59" t="s">
        <v>28</v>
      </c>
      <c r="G79" s="59">
        <v>67</v>
      </c>
      <c r="H79" s="59" t="s">
        <v>27</v>
      </c>
      <c r="I79" s="59">
        <v>44</v>
      </c>
      <c r="J79" s="59" t="s">
        <v>28</v>
      </c>
      <c r="K79" s="59">
        <v>55</v>
      </c>
      <c r="L79" s="59" t="s">
        <v>26</v>
      </c>
      <c r="M79" s="60">
        <v>62</v>
      </c>
      <c r="N79" s="60" t="s">
        <v>27</v>
      </c>
      <c r="O79" s="53">
        <v>71</v>
      </c>
      <c r="P79" s="54" t="s">
        <v>28</v>
      </c>
      <c r="Q79" s="56">
        <f t="shared" si="2"/>
        <v>282</v>
      </c>
      <c r="R79" s="57">
        <f t="shared" si="3"/>
        <v>56.4</v>
      </c>
    </row>
    <row r="80" spans="1:18" ht="15.75" x14ac:dyDescent="0.25">
      <c r="A80" s="51">
        <v>77</v>
      </c>
      <c r="B80" s="51">
        <v>13228435</v>
      </c>
      <c r="C80" s="51" t="s">
        <v>214</v>
      </c>
      <c r="D80" s="52" t="s">
        <v>127</v>
      </c>
      <c r="E80" s="53">
        <v>69</v>
      </c>
      <c r="F80" s="54" t="s">
        <v>27</v>
      </c>
      <c r="G80" s="54">
        <v>75</v>
      </c>
      <c r="H80" s="54" t="s">
        <v>25</v>
      </c>
      <c r="I80" s="54">
        <v>60</v>
      </c>
      <c r="J80" s="54" t="s">
        <v>25</v>
      </c>
      <c r="K80" s="54">
        <v>57</v>
      </c>
      <c r="L80" s="54" t="s">
        <v>26</v>
      </c>
      <c r="M80" s="55">
        <v>87</v>
      </c>
      <c r="N80" s="55" t="s">
        <v>24</v>
      </c>
      <c r="O80" s="53">
        <v>81</v>
      </c>
      <c r="P80" s="54" t="s">
        <v>27</v>
      </c>
      <c r="Q80" s="56">
        <f t="shared" si="2"/>
        <v>348</v>
      </c>
      <c r="R80" s="57">
        <f t="shared" si="3"/>
        <v>69.599999999999994</v>
      </c>
    </row>
    <row r="81" spans="1:85" ht="15.75" x14ac:dyDescent="0.25">
      <c r="A81" s="51">
        <v>78</v>
      </c>
      <c r="B81" s="51">
        <v>13228436</v>
      </c>
      <c r="C81" s="51" t="s">
        <v>215</v>
      </c>
      <c r="D81" s="52" t="s">
        <v>128</v>
      </c>
      <c r="E81" s="58">
        <v>77</v>
      </c>
      <c r="F81" s="59" t="s">
        <v>25</v>
      </c>
      <c r="G81" s="54">
        <v>80</v>
      </c>
      <c r="H81" s="54" t="s">
        <v>25</v>
      </c>
      <c r="I81" s="59">
        <v>70</v>
      </c>
      <c r="J81" s="59" t="s">
        <v>24</v>
      </c>
      <c r="K81" s="59">
        <v>62</v>
      </c>
      <c r="L81" s="59" t="s">
        <v>25</v>
      </c>
      <c r="M81" s="60">
        <v>82</v>
      </c>
      <c r="N81" s="60" t="s">
        <v>24</v>
      </c>
      <c r="O81" s="53">
        <v>87</v>
      </c>
      <c r="P81" s="54" t="s">
        <v>25</v>
      </c>
      <c r="Q81" s="56">
        <f t="shared" si="2"/>
        <v>371</v>
      </c>
      <c r="R81" s="57">
        <f t="shared" si="3"/>
        <v>74.2</v>
      </c>
    </row>
    <row r="82" spans="1:85" ht="15.75" x14ac:dyDescent="0.25">
      <c r="A82" s="51">
        <v>79</v>
      </c>
      <c r="B82" s="51">
        <v>13228437</v>
      </c>
      <c r="C82" s="51" t="s">
        <v>216</v>
      </c>
      <c r="D82" s="52" t="s">
        <v>128</v>
      </c>
      <c r="E82" s="53">
        <v>68</v>
      </c>
      <c r="F82" s="54" t="s">
        <v>27</v>
      </c>
      <c r="G82" s="54">
        <v>77</v>
      </c>
      <c r="H82" s="54" t="s">
        <v>25</v>
      </c>
      <c r="I82" s="54">
        <v>80</v>
      </c>
      <c r="J82" s="54" t="s">
        <v>23</v>
      </c>
      <c r="K82" s="54">
        <v>55</v>
      </c>
      <c r="L82" s="54" t="s">
        <v>26</v>
      </c>
      <c r="M82" s="55">
        <v>94</v>
      </c>
      <c r="N82" s="55" t="s">
        <v>22</v>
      </c>
      <c r="O82" s="53">
        <v>90</v>
      </c>
      <c r="P82" s="54" t="s">
        <v>24</v>
      </c>
      <c r="Q82" s="56">
        <f t="shared" si="2"/>
        <v>374</v>
      </c>
      <c r="R82" s="57">
        <f t="shared" si="3"/>
        <v>74.8</v>
      </c>
    </row>
    <row r="83" spans="1:85" s="29" customFormat="1" ht="15.75" x14ac:dyDescent="0.25">
      <c r="A83" s="51">
        <v>80</v>
      </c>
      <c r="B83" s="51">
        <v>13228438</v>
      </c>
      <c r="C83" s="51" t="s">
        <v>217</v>
      </c>
      <c r="D83" s="52" t="s">
        <v>128</v>
      </c>
      <c r="E83" s="61">
        <v>83</v>
      </c>
      <c r="F83" s="62" t="s">
        <v>24</v>
      </c>
      <c r="G83" s="62">
        <v>78</v>
      </c>
      <c r="H83" s="62" t="s">
        <v>25</v>
      </c>
      <c r="I83" s="62">
        <v>87</v>
      </c>
      <c r="J83" s="62" t="s">
        <v>23</v>
      </c>
      <c r="K83" s="62">
        <v>70</v>
      </c>
      <c r="L83" s="62" t="s">
        <v>24</v>
      </c>
      <c r="M83" s="62">
        <v>91</v>
      </c>
      <c r="N83" s="62" t="s">
        <v>23</v>
      </c>
      <c r="O83" s="53">
        <v>92</v>
      </c>
      <c r="P83" s="54" t="s">
        <v>24</v>
      </c>
      <c r="Q83" s="56">
        <f t="shared" si="2"/>
        <v>409</v>
      </c>
      <c r="R83" s="57">
        <f t="shared" si="3"/>
        <v>81.8</v>
      </c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</row>
    <row r="84" spans="1:85" ht="15.75" x14ac:dyDescent="0.25">
      <c r="A84" s="51">
        <v>81</v>
      </c>
      <c r="B84" s="51">
        <v>13228439</v>
      </c>
      <c r="C84" s="51" t="s">
        <v>218</v>
      </c>
      <c r="D84" s="52" t="s">
        <v>128</v>
      </c>
      <c r="E84" s="63">
        <v>59</v>
      </c>
      <c r="F84" s="64" t="s">
        <v>28</v>
      </c>
      <c r="G84" s="64">
        <v>74</v>
      </c>
      <c r="H84" s="64" t="s">
        <v>26</v>
      </c>
      <c r="I84" s="62">
        <v>58</v>
      </c>
      <c r="J84" s="62" t="s">
        <v>26</v>
      </c>
      <c r="K84" s="62">
        <v>49</v>
      </c>
      <c r="L84" s="62" t="s">
        <v>27</v>
      </c>
      <c r="M84" s="62">
        <v>75</v>
      </c>
      <c r="N84" s="62" t="s">
        <v>25</v>
      </c>
      <c r="O84" s="53">
        <v>76</v>
      </c>
      <c r="P84" s="54" t="s">
        <v>28</v>
      </c>
      <c r="Q84" s="56">
        <f t="shared" si="2"/>
        <v>315</v>
      </c>
      <c r="R84" s="57">
        <f t="shared" si="3"/>
        <v>63</v>
      </c>
    </row>
    <row r="85" spans="1:85" ht="15.75" x14ac:dyDescent="0.25">
      <c r="A85" s="51">
        <v>82</v>
      </c>
      <c r="B85" s="51">
        <v>13228440</v>
      </c>
      <c r="C85" s="51" t="s">
        <v>219</v>
      </c>
      <c r="D85" s="52" t="s">
        <v>127</v>
      </c>
      <c r="E85" s="63">
        <v>80</v>
      </c>
      <c r="F85" s="64" t="s">
        <v>25</v>
      </c>
      <c r="G85" s="64">
        <v>83</v>
      </c>
      <c r="H85" s="64" t="s">
        <v>24</v>
      </c>
      <c r="I85" s="64">
        <v>91</v>
      </c>
      <c r="J85" s="64" t="s">
        <v>22</v>
      </c>
      <c r="K85" s="62">
        <v>91</v>
      </c>
      <c r="L85" s="62" t="s">
        <v>22</v>
      </c>
      <c r="M85" s="62">
        <v>95</v>
      </c>
      <c r="N85" s="62" t="s">
        <v>22</v>
      </c>
      <c r="O85" s="53">
        <v>95</v>
      </c>
      <c r="P85" s="54" t="s">
        <v>23</v>
      </c>
      <c r="Q85" s="56">
        <f t="shared" si="2"/>
        <v>440</v>
      </c>
      <c r="R85" s="57">
        <f t="shared" si="3"/>
        <v>88</v>
      </c>
    </row>
    <row r="86" spans="1:85" ht="15.75" x14ac:dyDescent="0.25">
      <c r="A86" s="51">
        <v>83</v>
      </c>
      <c r="B86" s="51">
        <v>13228441</v>
      </c>
      <c r="C86" s="51" t="s">
        <v>220</v>
      </c>
      <c r="D86" s="52" t="s">
        <v>127</v>
      </c>
      <c r="E86" s="63">
        <v>65</v>
      </c>
      <c r="F86" s="64" t="s">
        <v>27</v>
      </c>
      <c r="G86" s="64">
        <v>78</v>
      </c>
      <c r="H86" s="64" t="s">
        <v>25</v>
      </c>
      <c r="I86" s="62">
        <v>58</v>
      </c>
      <c r="J86" s="62" t="s">
        <v>26</v>
      </c>
      <c r="K86" s="62">
        <v>66</v>
      </c>
      <c r="L86" s="62" t="s">
        <v>25</v>
      </c>
      <c r="M86" s="62">
        <v>67</v>
      </c>
      <c r="N86" s="62" t="s">
        <v>26</v>
      </c>
      <c r="O86" s="53">
        <v>80</v>
      </c>
      <c r="P86" s="54" t="s">
        <v>27</v>
      </c>
      <c r="Q86" s="56">
        <f t="shared" si="2"/>
        <v>334</v>
      </c>
      <c r="R86" s="57">
        <f t="shared" si="3"/>
        <v>66.8</v>
      </c>
    </row>
    <row r="87" spans="1:85" ht="15.75" x14ac:dyDescent="0.25">
      <c r="A87" s="51">
        <v>84</v>
      </c>
      <c r="B87" s="51">
        <v>13228442</v>
      </c>
      <c r="C87" s="51" t="s">
        <v>221</v>
      </c>
      <c r="D87" s="52" t="s">
        <v>128</v>
      </c>
      <c r="E87" s="63">
        <v>65</v>
      </c>
      <c r="F87" s="64" t="s">
        <v>27</v>
      </c>
      <c r="G87" s="62">
        <v>69</v>
      </c>
      <c r="H87" s="62" t="s">
        <v>27</v>
      </c>
      <c r="I87" s="64">
        <v>49</v>
      </c>
      <c r="J87" s="64" t="s">
        <v>27</v>
      </c>
      <c r="K87" s="62">
        <v>55</v>
      </c>
      <c r="L87" s="62" t="s">
        <v>26</v>
      </c>
      <c r="M87" s="62">
        <v>66</v>
      </c>
      <c r="N87" s="62" t="s">
        <v>27</v>
      </c>
      <c r="O87" s="53">
        <v>77</v>
      </c>
      <c r="P87" s="54" t="s">
        <v>27</v>
      </c>
      <c r="Q87" s="56">
        <f t="shared" si="2"/>
        <v>304</v>
      </c>
      <c r="R87" s="57">
        <f t="shared" si="3"/>
        <v>60.8</v>
      </c>
    </row>
    <row r="88" spans="1:85" ht="15.75" x14ac:dyDescent="0.25">
      <c r="A88" s="51">
        <v>85</v>
      </c>
      <c r="B88" s="51">
        <v>13228443</v>
      </c>
      <c r="C88" s="51" t="s">
        <v>222</v>
      </c>
      <c r="D88" s="52" t="s">
        <v>128</v>
      </c>
      <c r="E88" s="61">
        <v>91</v>
      </c>
      <c r="F88" s="62" t="s">
        <v>23</v>
      </c>
      <c r="G88" s="62">
        <v>90</v>
      </c>
      <c r="H88" s="62" t="s">
        <v>23</v>
      </c>
      <c r="I88" s="62">
        <v>90</v>
      </c>
      <c r="J88" s="62" t="s">
        <v>23</v>
      </c>
      <c r="K88" s="62">
        <v>87</v>
      </c>
      <c r="L88" s="62" t="s">
        <v>23</v>
      </c>
      <c r="M88" s="62">
        <v>92</v>
      </c>
      <c r="N88" s="62" t="s">
        <v>23</v>
      </c>
      <c r="O88" s="53">
        <v>94</v>
      </c>
      <c r="P88" s="54" t="s">
        <v>23</v>
      </c>
      <c r="Q88" s="56">
        <f t="shared" si="2"/>
        <v>450</v>
      </c>
      <c r="R88" s="57">
        <f t="shared" si="3"/>
        <v>90</v>
      </c>
    </row>
    <row r="89" spans="1:85" ht="15.75" x14ac:dyDescent="0.25">
      <c r="A89" s="51">
        <v>86</v>
      </c>
      <c r="B89" s="51">
        <v>13228444</v>
      </c>
      <c r="C89" s="51" t="s">
        <v>223</v>
      </c>
      <c r="D89" s="52" t="s">
        <v>128</v>
      </c>
      <c r="E89" s="61">
        <v>48</v>
      </c>
      <c r="F89" s="62" t="s">
        <v>29</v>
      </c>
      <c r="G89" s="62">
        <v>55</v>
      </c>
      <c r="H89" s="62" t="s">
        <v>28</v>
      </c>
      <c r="I89" s="62">
        <v>41</v>
      </c>
      <c r="J89" s="62" t="s">
        <v>28</v>
      </c>
      <c r="K89" s="62">
        <v>42</v>
      </c>
      <c r="L89" s="62" t="s">
        <v>28</v>
      </c>
      <c r="M89" s="62">
        <v>43</v>
      </c>
      <c r="N89" s="62" t="s">
        <v>29</v>
      </c>
      <c r="O89" s="53">
        <v>60</v>
      </c>
      <c r="P89" s="54" t="s">
        <v>29</v>
      </c>
      <c r="Q89" s="56">
        <f t="shared" si="2"/>
        <v>229</v>
      </c>
      <c r="R89" s="57">
        <f t="shared" si="3"/>
        <v>45.8</v>
      </c>
    </row>
    <row r="90" spans="1:85" ht="15.75" x14ac:dyDescent="0.25">
      <c r="A90" s="51">
        <v>87</v>
      </c>
      <c r="B90" s="51">
        <v>13228445</v>
      </c>
      <c r="C90" s="51" t="s">
        <v>224</v>
      </c>
      <c r="D90" s="52" t="s">
        <v>127</v>
      </c>
      <c r="E90" s="61">
        <v>74</v>
      </c>
      <c r="F90" s="62" t="s">
        <v>26</v>
      </c>
      <c r="G90" s="62">
        <v>77</v>
      </c>
      <c r="H90" s="62" t="s">
        <v>25</v>
      </c>
      <c r="I90" s="62">
        <v>57</v>
      </c>
      <c r="J90" s="62" t="s">
        <v>26</v>
      </c>
      <c r="K90" s="62">
        <v>81</v>
      </c>
      <c r="L90" s="62" t="s">
        <v>23</v>
      </c>
      <c r="M90" s="62">
        <v>75</v>
      </c>
      <c r="N90" s="62" t="s">
        <v>25</v>
      </c>
      <c r="O90" s="53">
        <v>84</v>
      </c>
      <c r="P90" s="54" t="s">
        <v>26</v>
      </c>
      <c r="Q90" s="56">
        <f t="shared" si="2"/>
        <v>364</v>
      </c>
      <c r="R90" s="57">
        <f t="shared" si="3"/>
        <v>72.8</v>
      </c>
    </row>
    <row r="91" spans="1:85" ht="15.75" x14ac:dyDescent="0.25">
      <c r="A91" s="51">
        <v>88</v>
      </c>
      <c r="B91" s="51">
        <v>13228446</v>
      </c>
      <c r="C91" s="51" t="s">
        <v>225</v>
      </c>
      <c r="D91" s="52" t="s">
        <v>128</v>
      </c>
      <c r="E91" s="61">
        <v>65</v>
      </c>
      <c r="F91" s="62" t="s">
        <v>27</v>
      </c>
      <c r="G91" s="62">
        <v>76</v>
      </c>
      <c r="H91" s="62" t="s">
        <v>25</v>
      </c>
      <c r="I91" s="62">
        <v>55</v>
      </c>
      <c r="J91" s="62" t="s">
        <v>26</v>
      </c>
      <c r="K91" s="62">
        <v>48</v>
      </c>
      <c r="L91" s="62" t="s">
        <v>27</v>
      </c>
      <c r="M91" s="62">
        <v>67</v>
      </c>
      <c r="N91" s="62" t="s">
        <v>26</v>
      </c>
      <c r="O91" s="53">
        <v>77</v>
      </c>
      <c r="P91" s="54" t="s">
        <v>27</v>
      </c>
      <c r="Q91" s="56">
        <f t="shared" si="2"/>
        <v>311</v>
      </c>
      <c r="R91" s="57">
        <f t="shared" si="3"/>
        <v>62.2</v>
      </c>
    </row>
    <row r="92" spans="1:85" ht="15.75" x14ac:dyDescent="0.25">
      <c r="A92" s="51">
        <v>89</v>
      </c>
      <c r="B92" s="51">
        <v>13228447</v>
      </c>
      <c r="C92" s="51" t="s">
        <v>209</v>
      </c>
      <c r="D92" s="52" t="s">
        <v>128</v>
      </c>
      <c r="E92" s="61">
        <v>64</v>
      </c>
      <c r="F92" s="62" t="s">
        <v>27</v>
      </c>
      <c r="G92" s="62">
        <v>76</v>
      </c>
      <c r="H92" s="62" t="s">
        <v>25</v>
      </c>
      <c r="I92" s="62">
        <v>58</v>
      </c>
      <c r="J92" s="62" t="s">
        <v>26</v>
      </c>
      <c r="K92" s="62">
        <v>60</v>
      </c>
      <c r="L92" s="62" t="s">
        <v>26</v>
      </c>
      <c r="M92" s="62">
        <v>69</v>
      </c>
      <c r="N92" s="62" t="s">
        <v>26</v>
      </c>
      <c r="O92" s="53">
        <v>81</v>
      </c>
      <c r="P92" s="54" t="s">
        <v>27</v>
      </c>
      <c r="Q92" s="56">
        <f t="shared" si="2"/>
        <v>327</v>
      </c>
      <c r="R92" s="57">
        <f t="shared" si="3"/>
        <v>65.400000000000006</v>
      </c>
    </row>
    <row r="93" spans="1:85" ht="15.75" x14ac:dyDescent="0.25">
      <c r="A93" s="51">
        <v>90</v>
      </c>
      <c r="B93" s="51">
        <v>13228448</v>
      </c>
      <c r="C93" s="51" t="s">
        <v>226</v>
      </c>
      <c r="D93" s="52" t="s">
        <v>128</v>
      </c>
      <c r="E93" s="61">
        <v>70</v>
      </c>
      <c r="F93" s="62" t="s">
        <v>26</v>
      </c>
      <c r="G93" s="62">
        <v>76</v>
      </c>
      <c r="H93" s="62" t="s">
        <v>25</v>
      </c>
      <c r="I93" s="62">
        <v>64</v>
      </c>
      <c r="J93" s="62" t="s">
        <v>25</v>
      </c>
      <c r="K93" s="62">
        <v>52</v>
      </c>
      <c r="L93" s="62" t="s">
        <v>27</v>
      </c>
      <c r="M93" s="62">
        <v>72</v>
      </c>
      <c r="N93" s="62" t="s">
        <v>26</v>
      </c>
      <c r="O93" s="53">
        <v>83</v>
      </c>
      <c r="P93" s="54" t="s">
        <v>26</v>
      </c>
      <c r="Q93" s="56">
        <f t="shared" si="2"/>
        <v>334</v>
      </c>
      <c r="R93" s="57">
        <f t="shared" si="3"/>
        <v>66.8</v>
      </c>
    </row>
    <row r="94" spans="1:85" ht="15.75" x14ac:dyDescent="0.25">
      <c r="A94" s="51">
        <v>91</v>
      </c>
      <c r="B94" s="51">
        <v>13228449</v>
      </c>
      <c r="C94" s="51" t="s">
        <v>227</v>
      </c>
      <c r="D94" s="52" t="s">
        <v>127</v>
      </c>
      <c r="E94" s="61">
        <v>86</v>
      </c>
      <c r="F94" s="62" t="s">
        <v>24</v>
      </c>
      <c r="G94" s="62">
        <v>79</v>
      </c>
      <c r="H94" s="62" t="s">
        <v>25</v>
      </c>
      <c r="I94" s="62">
        <v>66</v>
      </c>
      <c r="J94" s="62" t="s">
        <v>25</v>
      </c>
      <c r="K94" s="62">
        <v>72</v>
      </c>
      <c r="L94" s="62" t="s">
        <v>24</v>
      </c>
      <c r="M94" s="62">
        <v>74</v>
      </c>
      <c r="N94" s="62" t="s">
        <v>25</v>
      </c>
      <c r="O94" s="53">
        <v>87</v>
      </c>
      <c r="P94" s="54" t="s">
        <v>25</v>
      </c>
      <c r="Q94" s="56">
        <f t="shared" si="2"/>
        <v>377</v>
      </c>
      <c r="R94" s="57">
        <f t="shared" si="3"/>
        <v>75.400000000000006</v>
      </c>
    </row>
    <row r="95" spans="1:85" ht="15.75" x14ac:dyDescent="0.25">
      <c r="A95" s="51">
        <v>92</v>
      </c>
      <c r="B95" s="51">
        <v>13228450</v>
      </c>
      <c r="C95" s="51" t="s">
        <v>228</v>
      </c>
      <c r="D95" s="52" t="s">
        <v>128</v>
      </c>
      <c r="E95" s="61">
        <v>68</v>
      </c>
      <c r="F95" s="62" t="s">
        <v>27</v>
      </c>
      <c r="G95" s="62">
        <v>51</v>
      </c>
      <c r="H95" s="62" t="s">
        <v>29</v>
      </c>
      <c r="I95" s="62">
        <v>47</v>
      </c>
      <c r="J95" s="62" t="s">
        <v>27</v>
      </c>
      <c r="K95" s="62">
        <v>49</v>
      </c>
      <c r="L95" s="62" t="s">
        <v>27</v>
      </c>
      <c r="M95" s="62">
        <v>68</v>
      </c>
      <c r="N95" s="62" t="s">
        <v>26</v>
      </c>
      <c r="O95" s="53">
        <v>74</v>
      </c>
      <c r="P95" s="54" t="s">
        <v>28</v>
      </c>
      <c r="Q95" s="56">
        <f t="shared" si="2"/>
        <v>283</v>
      </c>
      <c r="R95" s="57">
        <f t="shared" si="3"/>
        <v>56.6</v>
      </c>
    </row>
    <row r="96" spans="1:85" s="40" customFormat="1" ht="18.75" x14ac:dyDescent="0.3">
      <c r="A96" s="65"/>
      <c r="B96" s="65"/>
      <c r="C96" s="66" t="s">
        <v>95</v>
      </c>
      <c r="D96" s="67"/>
      <c r="E96" s="68">
        <f t="shared" ref="E96:P96" si="4">COUNTA(E4:E95)</f>
        <v>92</v>
      </c>
      <c r="F96" s="68">
        <f t="shared" si="4"/>
        <v>92</v>
      </c>
      <c r="G96" s="68">
        <f t="shared" si="4"/>
        <v>92</v>
      </c>
      <c r="H96" s="68">
        <f t="shared" si="4"/>
        <v>92</v>
      </c>
      <c r="I96" s="68">
        <f t="shared" si="4"/>
        <v>92</v>
      </c>
      <c r="J96" s="68">
        <f t="shared" si="4"/>
        <v>92</v>
      </c>
      <c r="K96" s="68">
        <f t="shared" si="4"/>
        <v>92</v>
      </c>
      <c r="L96" s="68">
        <f t="shared" si="4"/>
        <v>92</v>
      </c>
      <c r="M96" s="68">
        <f t="shared" si="4"/>
        <v>92</v>
      </c>
      <c r="N96" s="68">
        <f t="shared" si="4"/>
        <v>92</v>
      </c>
      <c r="O96" s="68">
        <f t="shared" si="4"/>
        <v>92</v>
      </c>
      <c r="P96" s="68">
        <f t="shared" si="4"/>
        <v>92</v>
      </c>
      <c r="Q96" s="69">
        <f>E96+G96+I96+K96+M96</f>
        <v>460</v>
      </c>
      <c r="R96" s="75">
        <f>COUNTIF(R4:R95,"&gt;=33")</f>
        <v>92</v>
      </c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</row>
    <row r="97" spans="1:85" s="40" customFormat="1" ht="18.75" x14ac:dyDescent="0.3">
      <c r="A97" s="65"/>
      <c r="B97" s="65"/>
      <c r="C97" s="66" t="s">
        <v>107</v>
      </c>
      <c r="D97" s="67"/>
      <c r="E97" s="68">
        <f>COUNTIF(E4:E95,"&gt;12")-F97</f>
        <v>92</v>
      </c>
      <c r="F97" s="68">
        <f>COUNTIF(F4:F95,"=E")</f>
        <v>0</v>
      </c>
      <c r="G97" s="68">
        <f>COUNTIF(G4:G95,"&gt;12")-H97</f>
        <v>92</v>
      </c>
      <c r="H97" s="68">
        <f>COUNTIF(H4:H95,"=E")</f>
        <v>0</v>
      </c>
      <c r="I97" s="68">
        <f>COUNTIF(I4:I95,"&gt;12")-J97</f>
        <v>92</v>
      </c>
      <c r="J97" s="68">
        <f>COUNTIF(J4:J95,"=E")</f>
        <v>0</v>
      </c>
      <c r="K97" s="68">
        <f>COUNTIF(K4:K95,"&gt;12")-L97</f>
        <v>92</v>
      </c>
      <c r="L97" s="68">
        <f>COUNTIF(L4:L95,"=E")</f>
        <v>0</v>
      </c>
      <c r="M97" s="68">
        <f>COUNTIF(M4:M95,"&gt;12")-N97</f>
        <v>92</v>
      </c>
      <c r="N97" s="68">
        <f>COUNTIF(N4:N95,"=E")</f>
        <v>0</v>
      </c>
      <c r="O97" s="68">
        <f>COUNTIF(O4:O95,"&gt;7")-P97</f>
        <v>92</v>
      </c>
      <c r="P97" s="68">
        <f>COUNTIF(P4:P95,"=E")</f>
        <v>0</v>
      </c>
      <c r="Q97" s="69">
        <f>E97+G97+I97+K97+M97</f>
        <v>460</v>
      </c>
      <c r="R97" s="75">
        <f>COUNTIF(R4:R95,"&lt;33")</f>
        <v>0</v>
      </c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</row>
    <row r="98" spans="1:8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8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8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85" ht="17.25" x14ac:dyDescent="0.3">
      <c r="A101" s="1"/>
      <c r="B101" s="1"/>
      <c r="C101" s="24" t="s">
        <v>101</v>
      </c>
      <c r="D101" s="25"/>
      <c r="E101" s="25"/>
      <c r="F101" s="25"/>
      <c r="G101" s="39">
        <f>COUNTA(C4:C95)</f>
        <v>92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85" ht="17.25" x14ac:dyDescent="0.3">
      <c r="A102" s="1"/>
      <c r="B102" s="1"/>
      <c r="C102" s="24" t="s">
        <v>102</v>
      </c>
      <c r="D102" s="25"/>
      <c r="E102" s="25"/>
      <c r="F102" s="25"/>
      <c r="G102" s="25">
        <f>COUNTIF(D4:D95,"M")</f>
        <v>53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85" ht="17.25" x14ac:dyDescent="0.3">
      <c r="A103" s="1"/>
      <c r="B103" s="1"/>
      <c r="C103" s="24" t="s">
        <v>103</v>
      </c>
      <c r="D103" s="25"/>
      <c r="E103" s="25"/>
      <c r="F103" s="25"/>
      <c r="G103" s="25">
        <f>COUNTIF(D4:D95,"F")</f>
        <v>39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8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8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8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8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8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8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8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8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8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</sheetData>
  <mergeCells count="2">
    <mergeCell ref="A1:R1"/>
    <mergeCell ref="A2:R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H4" sqref="H4"/>
    </sheetView>
  </sheetViews>
  <sheetFormatPr defaultColWidth="9.140625" defaultRowHeight="15" x14ac:dyDescent="0.25"/>
  <cols>
    <col min="1" max="1" width="11.28515625" style="1" customWidth="1"/>
    <col min="2" max="2" width="20.140625" style="1" customWidth="1"/>
    <col min="3" max="3" width="20.42578125" style="1" customWidth="1"/>
    <col min="4" max="4" width="16.5703125" style="1" customWidth="1"/>
    <col min="5" max="5" width="30" style="1" customWidth="1"/>
    <col min="6" max="6" width="25" style="1" customWidth="1"/>
    <col min="7" max="7" width="16.5703125" style="1" customWidth="1"/>
    <col min="8" max="16384" width="9.140625" style="1"/>
  </cols>
  <sheetData>
    <row r="1" spans="1:15" s="34" customFormat="1" ht="29.25" customHeight="1" x14ac:dyDescent="0.35">
      <c r="A1" s="80" t="str">
        <f>'Data Entry'!A1:R1</f>
        <v>KENDRIYA   VIDYALAYA    SAMBA,    JAMMU REGION</v>
      </c>
      <c r="B1" s="81"/>
      <c r="C1" s="81"/>
      <c r="D1" s="81"/>
      <c r="E1" s="81"/>
      <c r="F1" s="81"/>
      <c r="G1" s="81"/>
      <c r="H1" s="82"/>
    </row>
    <row r="2" spans="1:15" s="34" customFormat="1" ht="29.25" customHeight="1" x14ac:dyDescent="0.35">
      <c r="A2" s="83" t="s">
        <v>131</v>
      </c>
      <c r="B2" s="84"/>
      <c r="C2" s="84"/>
      <c r="D2" s="84"/>
      <c r="E2" s="84"/>
      <c r="F2" s="84"/>
      <c r="G2" s="84"/>
      <c r="H2" s="85"/>
      <c r="I2" s="36"/>
      <c r="J2" s="36"/>
      <c r="K2" s="36"/>
      <c r="L2" s="36"/>
      <c r="M2" s="36"/>
      <c r="N2" s="36"/>
      <c r="O2" s="36"/>
    </row>
    <row r="3" spans="1:15" s="35" customFormat="1" ht="54.75" customHeight="1" x14ac:dyDescent="0.25">
      <c r="A3" s="49" t="s">
        <v>0</v>
      </c>
      <c r="B3" s="49" t="s">
        <v>6</v>
      </c>
      <c r="C3" s="49" t="s">
        <v>7</v>
      </c>
      <c r="D3" s="49" t="s">
        <v>8</v>
      </c>
      <c r="E3" s="49" t="s">
        <v>9</v>
      </c>
      <c r="F3" s="49" t="s">
        <v>10</v>
      </c>
      <c r="G3" s="49" t="s">
        <v>11</v>
      </c>
      <c r="H3" s="49" t="s">
        <v>18</v>
      </c>
    </row>
    <row r="4" spans="1:15" s="41" customFormat="1" ht="42.75" customHeight="1" x14ac:dyDescent="0.25">
      <c r="A4" s="46">
        <v>1</v>
      </c>
      <c r="B4" s="46" t="s">
        <v>124</v>
      </c>
      <c r="C4" s="47">
        <f>'Data Entry'!G101</f>
        <v>92</v>
      </c>
      <c r="D4" s="46">
        <f>'Data Entry'!R96</f>
        <v>92</v>
      </c>
      <c r="E4" s="46">
        <v>0</v>
      </c>
      <c r="F4" s="46">
        <f>'Data Entry'!R97</f>
        <v>0</v>
      </c>
      <c r="G4" s="48">
        <f>D4/C4*100</f>
        <v>100</v>
      </c>
      <c r="H4" s="48">
        <f>'Teacherwise Result'!T10</f>
        <v>61.440217391304351</v>
      </c>
    </row>
    <row r="7" spans="1:15" s="10" customFormat="1" ht="52.5" customHeight="1" x14ac:dyDescent="0.25">
      <c r="A7" s="9" t="s">
        <v>13</v>
      </c>
      <c r="B7" s="86" t="s">
        <v>14</v>
      </c>
      <c r="C7" s="87"/>
      <c r="D7" s="87"/>
      <c r="E7" s="87"/>
      <c r="F7" s="87"/>
      <c r="G7" s="87"/>
      <c r="H7" s="88"/>
      <c r="I7" s="31"/>
      <c r="J7" s="31"/>
    </row>
    <row r="8" spans="1:15" ht="15.75" x14ac:dyDescent="0.25">
      <c r="A8" s="11"/>
    </row>
    <row r="9" spans="1:15" x14ac:dyDescent="0.25">
      <c r="A9" s="14"/>
      <c r="G9" s="78" t="s">
        <v>125</v>
      </c>
      <c r="H9" s="79"/>
    </row>
    <row r="10" spans="1:15" x14ac:dyDescent="0.25">
      <c r="A10" s="14"/>
      <c r="G10" s="78" t="s">
        <v>70</v>
      </c>
      <c r="H10" s="79"/>
    </row>
    <row r="13" spans="1:15" x14ac:dyDescent="0.25">
      <c r="C13" s="12"/>
    </row>
  </sheetData>
  <mergeCells count="5">
    <mergeCell ref="G10:H10"/>
    <mergeCell ref="G9:H9"/>
    <mergeCell ref="A1:H1"/>
    <mergeCell ref="A2:H2"/>
    <mergeCell ref="B7:H7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66"/>
  <sheetViews>
    <sheetView workbookViewId="0">
      <selection activeCell="A8" sqref="A8:XFD8"/>
    </sheetView>
  </sheetViews>
  <sheetFormatPr defaultColWidth="9.140625" defaultRowHeight="15" x14ac:dyDescent="0.25"/>
  <cols>
    <col min="1" max="1" width="5.42578125" style="1" customWidth="1"/>
    <col min="2" max="2" width="10.7109375" style="1" customWidth="1"/>
    <col min="3" max="3" width="11.7109375" style="1" customWidth="1"/>
    <col min="4" max="4" width="13.5703125" style="1" customWidth="1"/>
    <col min="5" max="5" width="10.28515625" style="1" customWidth="1"/>
    <col min="6" max="6" width="9.140625" style="1"/>
    <col min="7" max="7" width="6.140625" style="1" customWidth="1"/>
    <col min="8" max="8" width="5.85546875" style="1" customWidth="1"/>
    <col min="9" max="9" width="6" style="1" customWidth="1"/>
    <col min="10" max="10" width="5.7109375" style="1" customWidth="1"/>
    <col min="11" max="11" width="8.28515625" style="1" customWidth="1"/>
    <col min="12" max="13" width="5.85546875" style="1" customWidth="1"/>
    <col min="14" max="14" width="6.140625" style="1" customWidth="1"/>
    <col min="15" max="15" width="4.85546875" style="1" customWidth="1"/>
    <col min="16" max="16" width="9.140625" style="1"/>
    <col min="17" max="17" width="10.28515625" style="1" customWidth="1"/>
    <col min="18" max="20" width="9.140625" style="1"/>
    <col min="21" max="104" width="9.140625" style="2"/>
    <col min="105" max="16384" width="9.140625" style="1"/>
  </cols>
  <sheetData>
    <row r="1" spans="1:104" s="15" customFormat="1" ht="24.75" customHeight="1" x14ac:dyDescent="0.35">
      <c r="A1" s="83" t="str">
        <f>'Data Entry'!A1:R1</f>
        <v>KENDRIYA   VIDYALAYA    SAMBA,    JAMMU REGION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</row>
    <row r="2" spans="1:104" s="16" customFormat="1" ht="30" customHeight="1" x14ac:dyDescent="0.35">
      <c r="A2" s="89" t="s">
        <v>130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</row>
    <row r="3" spans="1:104" s="17" customFormat="1" ht="30" x14ac:dyDescent="0.25">
      <c r="A3" s="70" t="s">
        <v>0</v>
      </c>
      <c r="B3" s="70" t="s">
        <v>15</v>
      </c>
      <c r="C3" s="70" t="s">
        <v>16</v>
      </c>
      <c r="D3" s="70" t="s">
        <v>17</v>
      </c>
      <c r="E3" s="70" t="s">
        <v>19</v>
      </c>
      <c r="F3" s="70" t="s">
        <v>8</v>
      </c>
      <c r="G3" s="70" t="s">
        <v>32</v>
      </c>
      <c r="H3" s="70" t="s">
        <v>34</v>
      </c>
      <c r="I3" s="70" t="s">
        <v>33</v>
      </c>
      <c r="J3" s="70" t="s">
        <v>35</v>
      </c>
      <c r="K3" s="70" t="s">
        <v>36</v>
      </c>
      <c r="L3" s="70" t="s">
        <v>37</v>
      </c>
      <c r="M3" s="70" t="s">
        <v>38</v>
      </c>
      <c r="N3" s="70" t="s">
        <v>39</v>
      </c>
      <c r="O3" s="70" t="s">
        <v>40</v>
      </c>
      <c r="P3" s="70" t="s">
        <v>31</v>
      </c>
      <c r="Q3" s="70" t="s">
        <v>59</v>
      </c>
      <c r="R3" s="70" t="s">
        <v>60</v>
      </c>
      <c r="S3" s="70" t="s">
        <v>61</v>
      </c>
      <c r="T3" s="70" t="s">
        <v>62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</row>
    <row r="4" spans="1:104" x14ac:dyDescent="0.25">
      <c r="A4" s="1">
        <v>1</v>
      </c>
      <c r="C4" s="1" t="s">
        <v>106</v>
      </c>
      <c r="D4" s="1" t="s">
        <v>96</v>
      </c>
      <c r="E4" s="27">
        <f>'Data Entry'!E96</f>
        <v>92</v>
      </c>
      <c r="F4" s="27">
        <f>'Data Entry'!E97</f>
        <v>92</v>
      </c>
      <c r="G4" s="1">
        <f>COUNTIF('Data Entry'!$F$4:$F$95,"=A1")</f>
        <v>11</v>
      </c>
      <c r="H4" s="1">
        <f>COUNTIF('Data Entry'!$F$4:$F$95,"=A2")</f>
        <v>9</v>
      </c>
      <c r="I4" s="1">
        <f>COUNTIF('Data Entry'!$F$4:$F$95,"=B1")</f>
        <v>14</v>
      </c>
      <c r="J4" s="1">
        <f>COUNTIF('Data Entry'!$F$4:$F$95,"=B2")</f>
        <v>8</v>
      </c>
      <c r="K4" s="1">
        <f>COUNTIF('Data Entry'!$F$4:$F$95,"=C1")</f>
        <v>13</v>
      </c>
      <c r="L4" s="1">
        <f>COUNTIF('Data Entry'!$F$4:$F$95,"=C2")</f>
        <v>19</v>
      </c>
      <c r="M4" s="1">
        <f>COUNTIF('Data Entry'!$F$4:$F$95,"=D1")</f>
        <v>10</v>
      </c>
      <c r="N4" s="1">
        <f>COUNTIF('Data Entry'!$F$4:$F$95,"=D2")</f>
        <v>8</v>
      </c>
      <c r="O4" s="1">
        <f>COUNTIF('Data Entry'!$F$4:$F$95,"=E")</f>
        <v>0</v>
      </c>
      <c r="P4" s="2">
        <f>SUM(G4:O4)</f>
        <v>92</v>
      </c>
      <c r="Q4" s="1">
        <f>SUM(G4*8+H4*7+I4*6+J4*5+K4*4+L4*3+M4*2+N4*1+O4*0)</f>
        <v>412</v>
      </c>
      <c r="R4" s="1">
        <f>Q4*100</f>
        <v>41200</v>
      </c>
      <c r="S4" s="1">
        <f>E4*8</f>
        <v>736</v>
      </c>
      <c r="T4" s="26">
        <f>R4/S4</f>
        <v>55.978260869565219</v>
      </c>
    </row>
    <row r="5" spans="1:104" x14ac:dyDescent="0.25">
      <c r="A5" s="1">
        <v>2</v>
      </c>
      <c r="C5" s="1" t="s">
        <v>106</v>
      </c>
      <c r="D5" s="1" t="s">
        <v>97</v>
      </c>
      <c r="E5" s="27">
        <f>'Data Entry'!G96</f>
        <v>92</v>
      </c>
      <c r="F5" s="27">
        <f>'Data Entry'!G97</f>
        <v>92</v>
      </c>
      <c r="G5" s="1">
        <f>COUNTIF('Data Entry'!$H$4:$H$95,"=A1")</f>
        <v>6</v>
      </c>
      <c r="H5" s="1">
        <f>COUNTIF('Data Entry'!$H$4:$H$95,"=A2")</f>
        <v>14</v>
      </c>
      <c r="I5" s="1">
        <f>COUNTIF('Data Entry'!$H$4:$H$95,"=B1")</f>
        <v>8</v>
      </c>
      <c r="J5" s="1">
        <f>COUNTIF('Data Entry'!$H$4:$H$95,"=B2")</f>
        <v>34</v>
      </c>
      <c r="K5" s="1">
        <f>COUNTIF('Data Entry'!$H$4:$H$95,"=C1")</f>
        <v>9</v>
      </c>
      <c r="L5" s="1">
        <f>COUNTIF('Data Entry'!$H$4:$H$95,"=C2")</f>
        <v>12</v>
      </c>
      <c r="M5" s="1">
        <f>COUNTIF('Data Entry'!$H$4:$H$95,"=D1")</f>
        <v>4</v>
      </c>
      <c r="N5" s="1">
        <f>COUNTIF('Data Entry'!$H$4:$H$95,"=D2")</f>
        <v>5</v>
      </c>
      <c r="O5" s="1">
        <f>COUNTIF('Data Entry'!$H$4:$H$95,"=E")</f>
        <v>0</v>
      </c>
      <c r="P5" s="2">
        <f t="shared" ref="P5:P9" si="0">SUM(G5:O5)</f>
        <v>92</v>
      </c>
      <c r="Q5" s="1">
        <f t="shared" ref="Q5:Q9" si="1">SUM(G5*8+H5*7+I5*6+J5*5+K5*4+L5*3+M5*2+N5*1+O5*0)</f>
        <v>449</v>
      </c>
      <c r="R5" s="1">
        <f t="shared" ref="R5:R9" si="2">Q5*100</f>
        <v>44900</v>
      </c>
      <c r="S5" s="1">
        <f t="shared" ref="S5:S9" si="3">E5*8</f>
        <v>736</v>
      </c>
      <c r="T5" s="26">
        <f t="shared" ref="T5:T9" si="4">R5/S5</f>
        <v>61.005434782608695</v>
      </c>
    </row>
    <row r="6" spans="1:104" x14ac:dyDescent="0.25">
      <c r="A6" s="1">
        <v>3</v>
      </c>
      <c r="C6" s="1" t="s">
        <v>106</v>
      </c>
      <c r="D6" s="2" t="s">
        <v>140</v>
      </c>
      <c r="E6" s="27">
        <f>'Data Entry'!I96</f>
        <v>92</v>
      </c>
      <c r="F6" s="27">
        <f>'Data Entry'!I97</f>
        <v>92</v>
      </c>
      <c r="G6" s="1">
        <f>COUNTIF('Data Entry'!$J$4:$J$95,"=A1")</f>
        <v>9</v>
      </c>
      <c r="H6" s="1">
        <f>COUNTIF('Data Entry'!$J$4:$J$95,"=A2")</f>
        <v>11</v>
      </c>
      <c r="I6" s="1">
        <f>COUNTIF('Data Entry'!$J$4:$J$95,"=B1")</f>
        <v>17</v>
      </c>
      <c r="J6" s="1">
        <f>COUNTIF('Data Entry'!$J$4:$J$95,"=B2")</f>
        <v>17</v>
      </c>
      <c r="K6" s="1">
        <f>COUNTIF('Data Entry'!$J$4:$J$95,"=C1")</f>
        <v>17</v>
      </c>
      <c r="L6" s="1">
        <f>COUNTIF('Data Entry'!$J$4:$J$95,"=C2")</f>
        <v>11</v>
      </c>
      <c r="M6" s="1">
        <f>COUNTIF('Data Entry'!$J$4:$J$95,"=D1")</f>
        <v>10</v>
      </c>
      <c r="N6" s="1">
        <f>COUNTIF('Data Entry'!$J$4:$J$95,"=D2")</f>
        <v>0</v>
      </c>
      <c r="O6" s="1">
        <f>COUNTIF('Data Entry'!$J$4:$J$95,"=E")</f>
        <v>0</v>
      </c>
      <c r="P6" s="2">
        <f t="shared" si="0"/>
        <v>92</v>
      </c>
      <c r="Q6" s="1">
        <f t="shared" si="1"/>
        <v>457</v>
      </c>
      <c r="R6" s="1">
        <f t="shared" si="2"/>
        <v>45700</v>
      </c>
      <c r="S6" s="1">
        <f t="shared" si="3"/>
        <v>736</v>
      </c>
      <c r="T6" s="26">
        <f t="shared" si="4"/>
        <v>62.092391304347828</v>
      </c>
    </row>
    <row r="7" spans="1:104" x14ac:dyDescent="0.25">
      <c r="A7" s="1">
        <v>4</v>
      </c>
      <c r="C7" s="1" t="s">
        <v>106</v>
      </c>
      <c r="D7" s="2" t="s">
        <v>104</v>
      </c>
      <c r="E7" s="27">
        <f>'Data Entry'!K96</f>
        <v>92</v>
      </c>
      <c r="F7" s="27">
        <f>'Data Entry'!K97</f>
        <v>92</v>
      </c>
      <c r="G7" s="1">
        <f>COUNTIF('Data Entry'!$L$4:$L$95,"=A1")</f>
        <v>14</v>
      </c>
      <c r="H7" s="1">
        <f>COUNTIF('Data Entry'!$L$4:$L$95,"=A2")</f>
        <v>13</v>
      </c>
      <c r="I7" s="1">
        <f>COUNTIF('Data Entry'!$L$4:$L$95,"=B1")</f>
        <v>17</v>
      </c>
      <c r="J7" s="1">
        <f>COUNTIF('Data Entry'!$L$4:$L$95,"=B2")</f>
        <v>18</v>
      </c>
      <c r="K7" s="1">
        <f>COUNTIF('Data Entry'!$L$4:$L$95,"=C1")</f>
        <v>10</v>
      </c>
      <c r="L7" s="1">
        <f>COUNTIF('Data Entry'!$L$4:$L$95,"=C2")</f>
        <v>10</v>
      </c>
      <c r="M7" s="1">
        <f>COUNTIF('Data Entry'!$L$4:$L$95,"=D1")</f>
        <v>8</v>
      </c>
      <c r="N7" s="1">
        <f>COUNTIF('Data Entry'!$L$4:$L$95,"=D2")</f>
        <v>2</v>
      </c>
      <c r="O7" s="1">
        <f>COUNTIF('Data Entry'!$L$4:$L$95,"=E")</f>
        <v>0</v>
      </c>
      <c r="P7" s="2">
        <f t="shared" ref="P7" si="5">SUM(G7:O7)</f>
        <v>92</v>
      </c>
      <c r="Q7" s="1">
        <f t="shared" ref="Q7" si="6">SUM(G7*8+H7*7+I7*6+J7*5+K7*4+L7*3+M7*2+N7*1+O7*0)</f>
        <v>483</v>
      </c>
      <c r="R7" s="1">
        <f t="shared" ref="R7" si="7">Q7*100</f>
        <v>48300</v>
      </c>
      <c r="S7" s="1">
        <f t="shared" ref="S7" si="8">E7*8</f>
        <v>736</v>
      </c>
      <c r="T7" s="26">
        <f t="shared" ref="T7" si="9">R7/S7</f>
        <v>65.625</v>
      </c>
    </row>
    <row r="8" spans="1:104" x14ac:dyDescent="0.25">
      <c r="A8" s="1">
        <v>5</v>
      </c>
      <c r="C8" s="1" t="s">
        <v>106</v>
      </c>
      <c r="D8" s="1" t="s">
        <v>105</v>
      </c>
      <c r="E8" s="27">
        <f>'Data Entry'!M96</f>
        <v>92</v>
      </c>
      <c r="F8" s="27">
        <f>'Data Entry'!M97</f>
        <v>92</v>
      </c>
      <c r="G8" s="1">
        <f>COUNTIF('Data Entry'!$N$4:$N$95,"=A1")</f>
        <v>14</v>
      </c>
      <c r="H8" s="1">
        <f>COUNTIF('Data Entry'!$N$4:$N$95,"=A2")</f>
        <v>13</v>
      </c>
      <c r="I8" s="1">
        <f>COUNTIF('Data Entry'!$N$4:$N$95,"=B1")</f>
        <v>11</v>
      </c>
      <c r="J8" s="1">
        <f>COUNTIF('Data Entry'!$N$4:$N$95,"=B2")</f>
        <v>16</v>
      </c>
      <c r="K8" s="1">
        <f>COUNTIF('Data Entry'!$N$4:$N$95,"=C1")</f>
        <v>15</v>
      </c>
      <c r="L8" s="1">
        <f>COUNTIF('Data Entry'!$N$4:$N$95,"=C2")</f>
        <v>11</v>
      </c>
      <c r="M8" s="1">
        <f>COUNTIF('Data Entry'!$N$4:$N$95,"=D1")</f>
        <v>6</v>
      </c>
      <c r="N8" s="1">
        <f>COUNTIF('Data Entry'!$N$4:$N$95,"=D2")</f>
        <v>6</v>
      </c>
      <c r="O8" s="1">
        <f>COUNTIF('Data Entry'!$N$4:$N$95,"=E")</f>
        <v>0</v>
      </c>
      <c r="P8" s="2">
        <f t="shared" si="0"/>
        <v>92</v>
      </c>
      <c r="Q8" s="1">
        <f t="shared" si="1"/>
        <v>460</v>
      </c>
      <c r="R8" s="1">
        <f t="shared" si="2"/>
        <v>46000</v>
      </c>
      <c r="S8" s="1">
        <f t="shared" si="3"/>
        <v>736</v>
      </c>
      <c r="T8" s="26">
        <f t="shared" si="4"/>
        <v>62.5</v>
      </c>
    </row>
    <row r="9" spans="1:104" x14ac:dyDescent="0.25">
      <c r="A9" s="1">
        <v>6</v>
      </c>
      <c r="C9" s="1" t="s">
        <v>106</v>
      </c>
      <c r="D9" s="2" t="s">
        <v>126</v>
      </c>
      <c r="E9" s="27">
        <f>'Data Entry'!O96</f>
        <v>92</v>
      </c>
      <c r="F9" s="27">
        <f>'Data Entry'!O97</f>
        <v>92</v>
      </c>
      <c r="G9" s="1">
        <f>COUNTIF('Data Entry'!$P$4:$P$95,"=A1")</f>
        <v>10</v>
      </c>
      <c r="H9" s="1">
        <f>COUNTIF('Data Entry'!$P$4:$P$95,"=A2")</f>
        <v>9</v>
      </c>
      <c r="I9" s="1">
        <f>COUNTIF('Data Entry'!$P$4:$P$95,"=B1")</f>
        <v>18</v>
      </c>
      <c r="J9" s="1">
        <f>COUNTIF('Data Entry'!$P$4:$P$95,"=B2")</f>
        <v>8</v>
      </c>
      <c r="K9" s="1">
        <f>COUNTIF('Data Entry'!$P$4:$P$95,"=C1")</f>
        <v>15</v>
      </c>
      <c r="L9" s="1">
        <f>COUNTIF('Data Entry'!$P$4:$P$95,"=C2")</f>
        <v>14</v>
      </c>
      <c r="M9" s="1">
        <f>COUNTIF('Data Entry'!$P$4:$P$95,"=D1")</f>
        <v>8</v>
      </c>
      <c r="N9" s="1">
        <f>COUNTIF('Data Entry'!$P$4:$P$95,"=D2")</f>
        <v>10</v>
      </c>
      <c r="O9" s="1">
        <f>COUNTIF('Data Entry'!$P$4:$P$95,"=E")</f>
        <v>0</v>
      </c>
      <c r="P9" s="2">
        <f t="shared" si="0"/>
        <v>92</v>
      </c>
      <c r="Q9" s="1">
        <f t="shared" si="1"/>
        <v>419</v>
      </c>
      <c r="R9" s="1">
        <f t="shared" si="2"/>
        <v>41900</v>
      </c>
      <c r="S9" s="1">
        <f t="shared" si="3"/>
        <v>736</v>
      </c>
      <c r="T9" s="26">
        <f t="shared" si="4"/>
        <v>56.929347826086953</v>
      </c>
    </row>
    <row r="10" spans="1:104" s="8" customFormat="1" x14ac:dyDescent="0.25">
      <c r="B10" s="8" t="s">
        <v>69</v>
      </c>
      <c r="E10" s="30">
        <f t="shared" ref="E10:P10" si="10">SUM(E4:E8)</f>
        <v>460</v>
      </c>
      <c r="F10" s="30">
        <f t="shared" si="10"/>
        <v>460</v>
      </c>
      <c r="G10" s="8">
        <f t="shared" si="10"/>
        <v>54</v>
      </c>
      <c r="H10" s="8">
        <f t="shared" si="10"/>
        <v>60</v>
      </c>
      <c r="I10" s="8">
        <f t="shared" si="10"/>
        <v>67</v>
      </c>
      <c r="J10" s="8">
        <f t="shared" si="10"/>
        <v>93</v>
      </c>
      <c r="K10" s="8">
        <f t="shared" si="10"/>
        <v>64</v>
      </c>
      <c r="L10" s="8">
        <f t="shared" si="10"/>
        <v>63</v>
      </c>
      <c r="M10" s="8">
        <f t="shared" si="10"/>
        <v>38</v>
      </c>
      <c r="N10" s="8">
        <f t="shared" si="10"/>
        <v>21</v>
      </c>
      <c r="O10" s="8">
        <f t="shared" si="10"/>
        <v>0</v>
      </c>
      <c r="P10" s="8">
        <f t="shared" si="10"/>
        <v>460</v>
      </c>
      <c r="Q10" s="8">
        <f>SUM(G10*8+H10*7+I10*6+J10*5+K10*4+L10*3+M10*2+N10*1+O10*0)</f>
        <v>2261</v>
      </c>
      <c r="R10" s="8">
        <f>Q10*100</f>
        <v>226100</v>
      </c>
      <c r="S10" s="8">
        <f>E10*8</f>
        <v>3680</v>
      </c>
      <c r="T10" s="28">
        <f t="shared" ref="T10" si="11">R10/S10</f>
        <v>61.440217391304351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s="2" customFormat="1" x14ac:dyDescent="0.25"/>
    <row r="12" spans="1:104" s="2" customFormat="1" x14ac:dyDescent="0.25"/>
    <row r="13" spans="1:104" s="2" customFormat="1" x14ac:dyDescent="0.25"/>
    <row r="14" spans="1:104" s="2" customFormat="1" x14ac:dyDescent="0.25"/>
    <row r="15" spans="1:104" s="2" customFormat="1" x14ac:dyDescent="0.25"/>
    <row r="16" spans="1:104" s="2" customFormat="1" x14ac:dyDescent="0.25"/>
    <row r="17" spans="1:20" s="2" customFormat="1" x14ac:dyDescent="0.25"/>
    <row r="18" spans="1:20" s="2" customFormat="1" x14ac:dyDescent="0.25"/>
    <row r="20" spans="1:20" ht="15.75" x14ac:dyDescent="0.25">
      <c r="A20" s="23" t="s">
        <v>41</v>
      </c>
      <c r="B20" s="23"/>
      <c r="C20" s="23"/>
      <c r="D20" s="23"/>
    </row>
    <row r="22" spans="1:20" x14ac:dyDescent="0.25">
      <c r="A22" s="1" t="s">
        <v>42</v>
      </c>
      <c r="C22" s="3" t="s">
        <v>43</v>
      </c>
      <c r="D22" s="3"/>
      <c r="E22" s="3"/>
      <c r="F22" s="3"/>
      <c r="G22" s="3"/>
      <c r="H22" s="3"/>
      <c r="I22" s="1" t="s">
        <v>44</v>
      </c>
      <c r="J22" s="3" t="s">
        <v>17</v>
      </c>
      <c r="K22" s="3"/>
      <c r="L22" s="3"/>
      <c r="M22" s="3"/>
      <c r="N22" s="1" t="s">
        <v>3</v>
      </c>
    </row>
    <row r="23" spans="1:20" x14ac:dyDescent="0.25">
      <c r="C23" s="3" t="s">
        <v>45</v>
      </c>
      <c r="D23" s="3"/>
      <c r="E23" s="3"/>
      <c r="F23" s="3"/>
      <c r="G23" s="3"/>
      <c r="H23" s="3"/>
      <c r="I23" s="3">
        <v>70</v>
      </c>
      <c r="J23" s="3" t="s">
        <v>46</v>
      </c>
      <c r="K23" s="3"/>
      <c r="L23" s="3"/>
      <c r="M23" s="3"/>
      <c r="N23" s="3">
        <v>66</v>
      </c>
      <c r="T23" s="4"/>
    </row>
    <row r="24" spans="1:20" x14ac:dyDescent="0.25">
      <c r="C24" s="3" t="s">
        <v>47</v>
      </c>
      <c r="D24" s="3"/>
      <c r="E24" s="3"/>
      <c r="F24" s="3"/>
      <c r="G24" s="3"/>
      <c r="I24" s="3">
        <v>4</v>
      </c>
    </row>
    <row r="26" spans="1:20" x14ac:dyDescent="0.25">
      <c r="A26" s="1" t="s">
        <v>48</v>
      </c>
      <c r="E26" s="1" t="s">
        <v>22</v>
      </c>
      <c r="F26" s="1" t="s">
        <v>23</v>
      </c>
      <c r="G26" s="1" t="s">
        <v>24</v>
      </c>
      <c r="H26" s="1" t="s">
        <v>25</v>
      </c>
      <c r="I26" s="1" t="s">
        <v>26</v>
      </c>
      <c r="J26" s="1" t="s">
        <v>27</v>
      </c>
      <c r="K26" s="1" t="s">
        <v>28</v>
      </c>
      <c r="L26" s="1" t="s">
        <v>29</v>
      </c>
      <c r="M26" s="1" t="s">
        <v>30</v>
      </c>
    </row>
    <row r="27" spans="1:20" x14ac:dyDescent="0.25">
      <c r="A27" s="1" t="s">
        <v>49</v>
      </c>
      <c r="E27" s="1">
        <v>17</v>
      </c>
      <c r="F27" s="1">
        <v>13</v>
      </c>
      <c r="G27" s="1">
        <v>15</v>
      </c>
      <c r="H27" s="1">
        <v>8</v>
      </c>
      <c r="I27" s="1">
        <v>9</v>
      </c>
      <c r="J27" s="1">
        <v>6</v>
      </c>
      <c r="K27" s="1">
        <v>1</v>
      </c>
      <c r="L27" s="1">
        <v>1</v>
      </c>
      <c r="M27" s="1">
        <v>0</v>
      </c>
      <c r="N27" s="1">
        <f t="shared" ref="N27:N28" si="12">SUM(E27:M27)</f>
        <v>70</v>
      </c>
    </row>
    <row r="28" spans="1:20" x14ac:dyDescent="0.25">
      <c r="A28" s="1" t="s">
        <v>50</v>
      </c>
      <c r="E28" s="1">
        <v>8</v>
      </c>
      <c r="F28" s="1">
        <v>7</v>
      </c>
      <c r="G28" s="1">
        <v>6</v>
      </c>
      <c r="H28" s="1">
        <v>5</v>
      </c>
      <c r="I28" s="1">
        <v>4</v>
      </c>
      <c r="J28" s="1">
        <v>3</v>
      </c>
      <c r="K28" s="1">
        <v>2</v>
      </c>
      <c r="L28" s="1">
        <v>1</v>
      </c>
      <c r="M28" s="1">
        <v>0</v>
      </c>
      <c r="N28" s="1">
        <f t="shared" si="12"/>
        <v>36</v>
      </c>
    </row>
    <row r="29" spans="1:20" x14ac:dyDescent="0.25">
      <c r="A29" s="1" t="s">
        <v>51</v>
      </c>
      <c r="E29" s="1">
        <f>E27*E28</f>
        <v>136</v>
      </c>
      <c r="F29" s="1">
        <f t="shared" ref="F29:M29" si="13">F27*F28</f>
        <v>91</v>
      </c>
      <c r="G29" s="1">
        <f t="shared" si="13"/>
        <v>90</v>
      </c>
      <c r="H29" s="1">
        <f t="shared" si="13"/>
        <v>40</v>
      </c>
      <c r="I29" s="1">
        <f t="shared" si="13"/>
        <v>36</v>
      </c>
      <c r="J29" s="1">
        <f t="shared" si="13"/>
        <v>18</v>
      </c>
      <c r="K29" s="1">
        <f t="shared" si="13"/>
        <v>2</v>
      </c>
      <c r="L29" s="1">
        <f t="shared" si="13"/>
        <v>1</v>
      </c>
      <c r="M29" s="1">
        <f t="shared" si="13"/>
        <v>0</v>
      </c>
      <c r="N29" s="1">
        <f>SUM(E29:M29)</f>
        <v>414</v>
      </c>
    </row>
    <row r="30" spans="1:20" x14ac:dyDescent="0.25">
      <c r="A30" s="5" t="s">
        <v>52</v>
      </c>
      <c r="C30" s="6" t="s">
        <v>53</v>
      </c>
      <c r="D30" s="6"/>
      <c r="E30" s="1" t="s">
        <v>54</v>
      </c>
    </row>
    <row r="31" spans="1:20" x14ac:dyDescent="0.25">
      <c r="B31" s="1" t="s">
        <v>55</v>
      </c>
      <c r="C31" s="1" t="s">
        <v>56</v>
      </c>
    </row>
    <row r="32" spans="1:20" x14ac:dyDescent="0.25">
      <c r="B32" s="6" t="s">
        <v>92</v>
      </c>
      <c r="C32" s="6"/>
      <c r="E32" s="1" t="s">
        <v>93</v>
      </c>
    </row>
    <row r="33" spans="1:13" x14ac:dyDescent="0.25">
      <c r="B33" s="1" t="s">
        <v>57</v>
      </c>
    </row>
    <row r="34" spans="1:13" x14ac:dyDescent="0.25">
      <c r="B34" s="6" t="s">
        <v>92</v>
      </c>
      <c r="C34" s="6"/>
    </row>
    <row r="35" spans="1:13" x14ac:dyDescent="0.25">
      <c r="B35" s="7">
        <v>560</v>
      </c>
      <c r="C35" s="7">
        <f>41400/560</f>
        <v>73.928571428571431</v>
      </c>
      <c r="D35" s="7"/>
    </row>
    <row r="36" spans="1:13" x14ac:dyDescent="0.25">
      <c r="B36" s="1" t="s">
        <v>58</v>
      </c>
    </row>
    <row r="37" spans="1:13" x14ac:dyDescent="0.25">
      <c r="L37" s="78" t="s">
        <v>98</v>
      </c>
      <c r="M37" s="79"/>
    </row>
    <row r="38" spans="1:13" x14ac:dyDescent="0.25">
      <c r="L38" s="78" t="s">
        <v>70</v>
      </c>
      <c r="M38" s="79"/>
    </row>
    <row r="41" spans="1:13" ht="15.75" x14ac:dyDescent="0.25">
      <c r="A41" s="23" t="s">
        <v>90</v>
      </c>
      <c r="B41" s="23"/>
      <c r="C41" s="23"/>
      <c r="D41" s="23"/>
    </row>
    <row r="42" spans="1:13" ht="19.5" thickBot="1" x14ac:dyDescent="0.35">
      <c r="A42" s="18" t="s">
        <v>71</v>
      </c>
      <c r="B42"/>
      <c r="C42"/>
      <c r="D42"/>
      <c r="E42"/>
      <c r="F42"/>
      <c r="G42"/>
      <c r="H42"/>
      <c r="I42"/>
      <c r="J42"/>
      <c r="K42"/>
    </row>
    <row r="43" spans="1:13" ht="94.5" thickBot="1" x14ac:dyDescent="0.3">
      <c r="A43" s="19" t="s">
        <v>72</v>
      </c>
      <c r="B43" s="20" t="s">
        <v>22</v>
      </c>
      <c r="C43" s="20" t="s">
        <v>23</v>
      </c>
      <c r="D43" s="20" t="s">
        <v>24</v>
      </c>
      <c r="E43" s="20" t="s">
        <v>25</v>
      </c>
      <c r="F43" s="20" t="s">
        <v>26</v>
      </c>
      <c r="G43" s="20" t="s">
        <v>27</v>
      </c>
      <c r="H43" s="20" t="s">
        <v>28</v>
      </c>
      <c r="I43" s="20" t="s">
        <v>29</v>
      </c>
      <c r="J43" s="20" t="s">
        <v>30</v>
      </c>
      <c r="K43" s="20" t="s">
        <v>73</v>
      </c>
    </row>
    <row r="44" spans="1:13" ht="38.25" thickBot="1" x14ac:dyDescent="0.3">
      <c r="A44" s="21" t="s">
        <v>74</v>
      </c>
      <c r="B44" s="22">
        <v>16</v>
      </c>
      <c r="C44" s="22">
        <v>8</v>
      </c>
      <c r="D44" s="22">
        <v>10</v>
      </c>
      <c r="E44" s="22">
        <v>6</v>
      </c>
      <c r="F44" s="22">
        <v>8</v>
      </c>
      <c r="G44" s="22">
        <v>6</v>
      </c>
      <c r="H44" s="22">
        <v>10</v>
      </c>
      <c r="I44" s="22">
        <v>6</v>
      </c>
      <c r="J44" s="22" t="s">
        <v>75</v>
      </c>
      <c r="K44" s="22">
        <v>70</v>
      </c>
    </row>
    <row r="45" spans="1:13" ht="38.25" thickBot="1" x14ac:dyDescent="0.3">
      <c r="A45" s="21" t="s">
        <v>76</v>
      </c>
      <c r="B45" s="22">
        <v>14</v>
      </c>
      <c r="C45" s="22">
        <v>12</v>
      </c>
      <c r="D45" s="22">
        <v>8</v>
      </c>
      <c r="E45" s="22">
        <v>10</v>
      </c>
      <c r="F45" s="22">
        <v>12</v>
      </c>
      <c r="G45" s="22">
        <v>4</v>
      </c>
      <c r="H45" s="22">
        <v>6</v>
      </c>
      <c r="I45" s="22">
        <v>4</v>
      </c>
      <c r="J45" s="22" t="s">
        <v>75</v>
      </c>
      <c r="K45" s="22">
        <v>70</v>
      </c>
    </row>
    <row r="46" spans="1:13" ht="75.75" thickBot="1" x14ac:dyDescent="0.3">
      <c r="A46" s="21" t="s">
        <v>77</v>
      </c>
      <c r="B46" s="22">
        <v>12</v>
      </c>
      <c r="C46" s="22">
        <v>10</v>
      </c>
      <c r="D46" s="22">
        <v>20</v>
      </c>
      <c r="E46" s="22">
        <v>6</v>
      </c>
      <c r="F46" s="22">
        <v>4</v>
      </c>
      <c r="G46" s="22">
        <v>6</v>
      </c>
      <c r="H46" s="22">
        <v>6</v>
      </c>
      <c r="I46" s="22">
        <v>2</v>
      </c>
      <c r="J46" s="22">
        <v>4</v>
      </c>
      <c r="K46" s="22">
        <v>70</v>
      </c>
    </row>
    <row r="47" spans="1:13" ht="38.25" thickBot="1" x14ac:dyDescent="0.3">
      <c r="A47" s="21" t="s">
        <v>78</v>
      </c>
      <c r="B47" s="22">
        <v>20</v>
      </c>
      <c r="C47" s="22">
        <v>10</v>
      </c>
      <c r="D47" s="22">
        <v>12</v>
      </c>
      <c r="E47" s="22">
        <v>8</v>
      </c>
      <c r="F47" s="22">
        <v>14</v>
      </c>
      <c r="G47" s="22">
        <v>6</v>
      </c>
      <c r="H47" s="22" t="s">
        <v>75</v>
      </c>
      <c r="I47" s="22" t="s">
        <v>75</v>
      </c>
      <c r="J47" s="22" t="s">
        <v>75</v>
      </c>
      <c r="K47" s="22">
        <v>70</v>
      </c>
    </row>
    <row r="48" spans="1:13" ht="57" thickBot="1" x14ac:dyDescent="0.3">
      <c r="A48" s="21" t="s">
        <v>79</v>
      </c>
      <c r="B48" s="22">
        <v>8</v>
      </c>
      <c r="C48" s="22">
        <v>6</v>
      </c>
      <c r="D48" s="22">
        <v>14</v>
      </c>
      <c r="E48" s="22">
        <v>12</v>
      </c>
      <c r="F48" s="22">
        <v>12</v>
      </c>
      <c r="G48" s="22">
        <v>10</v>
      </c>
      <c r="H48" s="22">
        <v>8</v>
      </c>
      <c r="I48" s="22" t="s">
        <v>75</v>
      </c>
      <c r="J48" s="22" t="s">
        <v>75</v>
      </c>
      <c r="K48" s="22">
        <v>70</v>
      </c>
    </row>
    <row r="49" spans="1:11" ht="57" thickBot="1" x14ac:dyDescent="0.3">
      <c r="A49" s="21" t="s">
        <v>80</v>
      </c>
      <c r="B49" s="22">
        <v>70</v>
      </c>
      <c r="C49" s="22">
        <v>46</v>
      </c>
      <c r="D49" s="22">
        <v>64</v>
      </c>
      <c r="E49" s="22">
        <v>42</v>
      </c>
      <c r="F49" s="22">
        <v>50</v>
      </c>
      <c r="G49" s="22">
        <v>32</v>
      </c>
      <c r="H49" s="22">
        <v>30</v>
      </c>
      <c r="I49" s="22">
        <v>12</v>
      </c>
      <c r="J49" s="22">
        <v>4</v>
      </c>
      <c r="K49" s="22">
        <v>350</v>
      </c>
    </row>
    <row r="50" spans="1:11" ht="94.5" thickBot="1" x14ac:dyDescent="0.3">
      <c r="A50" s="21" t="s">
        <v>50</v>
      </c>
      <c r="B50" s="22">
        <v>8</v>
      </c>
      <c r="C50" s="22">
        <v>7</v>
      </c>
      <c r="D50" s="22">
        <v>6</v>
      </c>
      <c r="E50" s="22">
        <v>5</v>
      </c>
      <c r="F50" s="22">
        <v>4</v>
      </c>
      <c r="G50" s="22">
        <v>3</v>
      </c>
      <c r="H50" s="22">
        <v>2</v>
      </c>
      <c r="I50" s="22">
        <v>1</v>
      </c>
      <c r="J50" s="22">
        <v>0</v>
      </c>
      <c r="K50" s="22"/>
    </row>
    <row r="51" spans="1:11" ht="38.25" thickBot="1" x14ac:dyDescent="0.3">
      <c r="A51" s="21" t="s">
        <v>51</v>
      </c>
      <c r="B51" s="22">
        <v>560</v>
      </c>
      <c r="C51" s="22">
        <v>322</v>
      </c>
      <c r="D51" s="22">
        <v>384</v>
      </c>
      <c r="E51" s="22">
        <v>210</v>
      </c>
      <c r="F51" s="22">
        <v>200</v>
      </c>
      <c r="G51" s="22">
        <v>96</v>
      </c>
      <c r="H51" s="22">
        <v>60</v>
      </c>
      <c r="I51" s="22">
        <v>12</v>
      </c>
      <c r="J51" s="22">
        <v>0</v>
      </c>
      <c r="K51" s="22">
        <v>1844</v>
      </c>
    </row>
    <row r="52" spans="1:11" ht="18.75" x14ac:dyDescent="0.3">
      <c r="A52" s="18"/>
      <c r="B52"/>
      <c r="C52"/>
      <c r="D52"/>
      <c r="E52"/>
      <c r="F52"/>
      <c r="G52"/>
      <c r="H52"/>
      <c r="I52"/>
      <c r="J52"/>
      <c r="K52"/>
    </row>
    <row r="53" spans="1:11" ht="18.75" x14ac:dyDescent="0.3">
      <c r="A53" s="18" t="s">
        <v>81</v>
      </c>
      <c r="B53"/>
      <c r="C53" s="18" t="s">
        <v>82</v>
      </c>
      <c r="D53"/>
      <c r="E53"/>
      <c r="F53"/>
      <c r="G53"/>
      <c r="H53"/>
      <c r="I53"/>
      <c r="J53"/>
      <c r="K53"/>
    </row>
    <row r="54" spans="1:11" ht="18.75" x14ac:dyDescent="0.3">
      <c r="A54"/>
      <c r="B54"/>
      <c r="C54"/>
      <c r="D54"/>
      <c r="E54" s="18" t="s">
        <v>83</v>
      </c>
      <c r="F54"/>
      <c r="G54"/>
      <c r="H54"/>
      <c r="I54"/>
      <c r="J54"/>
      <c r="K54"/>
    </row>
    <row r="55" spans="1:11" ht="18.75" x14ac:dyDescent="0.3">
      <c r="A55"/>
      <c r="B55"/>
      <c r="C55"/>
      <c r="D55" s="18" t="s">
        <v>84</v>
      </c>
      <c r="E55"/>
      <c r="F55"/>
      <c r="G55" s="18" t="s">
        <v>85</v>
      </c>
      <c r="H55"/>
      <c r="I55"/>
      <c r="J55"/>
      <c r="K55"/>
    </row>
    <row r="56" spans="1:11" ht="18.75" x14ac:dyDescent="0.3">
      <c r="A56"/>
      <c r="B56"/>
      <c r="C56"/>
      <c r="D56" s="18" t="s">
        <v>86</v>
      </c>
      <c r="E56"/>
      <c r="F56"/>
      <c r="G56"/>
      <c r="H56"/>
      <c r="I56"/>
      <c r="J56"/>
      <c r="K56"/>
    </row>
    <row r="57" spans="1:11" ht="18.75" x14ac:dyDescent="0.3">
      <c r="A57"/>
      <c r="B57"/>
      <c r="C57"/>
      <c r="D57" s="18" t="s">
        <v>84</v>
      </c>
      <c r="E57"/>
      <c r="F57"/>
      <c r="G57"/>
      <c r="H57"/>
      <c r="I57"/>
      <c r="J57"/>
      <c r="K57"/>
    </row>
    <row r="58" spans="1:11" ht="18.75" x14ac:dyDescent="0.3">
      <c r="A58"/>
      <c r="B58"/>
      <c r="C58"/>
      <c r="D58" s="18" t="s">
        <v>87</v>
      </c>
      <c r="E58"/>
      <c r="F58"/>
      <c r="G58"/>
      <c r="H58"/>
      <c r="I58"/>
      <c r="J58"/>
      <c r="K58"/>
    </row>
    <row r="59" spans="1:11" ht="18.75" x14ac:dyDescent="0.3">
      <c r="A59"/>
      <c r="B59"/>
      <c r="C59"/>
      <c r="D59" s="18" t="b">
        <f>65.36 = 66</f>
        <v>0</v>
      </c>
      <c r="E59"/>
      <c r="F59"/>
      <c r="G59"/>
      <c r="H59"/>
      <c r="I59"/>
      <c r="J59"/>
      <c r="K59"/>
    </row>
    <row r="60" spans="1:11" ht="18.75" x14ac:dyDescent="0.3">
      <c r="A60" s="18"/>
      <c r="B60"/>
      <c r="C60"/>
      <c r="D60"/>
      <c r="E60"/>
      <c r="F60"/>
      <c r="G60"/>
      <c r="H60"/>
      <c r="I60"/>
      <c r="J60"/>
      <c r="K60"/>
    </row>
    <row r="61" spans="1:11" ht="18.75" x14ac:dyDescent="0.3">
      <c r="A61" s="18" t="s">
        <v>88</v>
      </c>
      <c r="B61" s="18" t="s">
        <v>89</v>
      </c>
      <c r="C61"/>
      <c r="D61"/>
      <c r="E61"/>
      <c r="F61"/>
      <c r="G61"/>
      <c r="H61"/>
      <c r="I61"/>
      <c r="J61"/>
      <c r="K61"/>
    </row>
    <row r="65" spans="11:11" x14ac:dyDescent="0.25">
      <c r="K65" s="1" t="s">
        <v>94</v>
      </c>
    </row>
    <row r="66" spans="11:11" x14ac:dyDescent="0.25">
      <c r="K66" s="14" t="s">
        <v>70</v>
      </c>
    </row>
  </sheetData>
  <mergeCells count="4">
    <mergeCell ref="L37:M37"/>
    <mergeCell ref="L38:M38"/>
    <mergeCell ref="A1:T1"/>
    <mergeCell ref="A2:T2"/>
  </mergeCells>
  <pageMargins left="0.7" right="0.7" top="0.75" bottom="0.75" header="0.3" footer="0.3"/>
  <pageSetup paperSize="9"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workbookViewId="0">
      <selection activeCell="F16" sqref="F16"/>
    </sheetView>
  </sheetViews>
  <sheetFormatPr defaultColWidth="9.140625" defaultRowHeight="15" x14ac:dyDescent="0.25"/>
  <cols>
    <col min="1" max="1" width="7.140625" style="1" customWidth="1"/>
    <col min="2" max="2" width="12.5703125" style="1" customWidth="1"/>
    <col min="3" max="3" width="7" style="1" customWidth="1"/>
    <col min="4" max="4" width="7.85546875" style="1" bestFit="1" customWidth="1"/>
    <col min="5" max="5" width="9.7109375" style="1" customWidth="1"/>
    <col min="6" max="6" width="9" style="1" bestFit="1" customWidth="1"/>
    <col min="7" max="7" width="7.85546875" style="1" bestFit="1" customWidth="1"/>
    <col min="8" max="8" width="6.5703125" style="1" bestFit="1" customWidth="1"/>
    <col min="9" max="9" width="10.42578125" style="1" customWidth="1"/>
    <col min="10" max="10" width="8.42578125" style="1" bestFit="1" customWidth="1"/>
    <col min="11" max="11" width="8.5703125" style="1" customWidth="1"/>
    <col min="12" max="13" width="9.140625" style="1"/>
    <col min="14" max="14" width="13.5703125" style="1" customWidth="1"/>
    <col min="15" max="16384" width="9.140625" style="1"/>
  </cols>
  <sheetData>
    <row r="1" spans="1:18" s="37" customFormat="1" ht="18.75" x14ac:dyDescent="0.3">
      <c r="A1" s="92" t="str">
        <f>'Data Entry'!A1:R1</f>
        <v>KENDRIYA   VIDYALAYA    SAMBA,    JAMMU REGION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8" s="37" customFormat="1" ht="18.75" x14ac:dyDescent="0.3">
      <c r="A2" s="92" t="s">
        <v>129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8" s="2" customFormat="1" x14ac:dyDescent="0.25">
      <c r="A3" s="94" t="s">
        <v>0</v>
      </c>
      <c r="B3" s="94" t="s">
        <v>17</v>
      </c>
      <c r="C3" s="96" t="s">
        <v>7</v>
      </c>
      <c r="D3" s="96" t="s">
        <v>8</v>
      </c>
      <c r="E3" s="96" t="s">
        <v>9</v>
      </c>
      <c r="F3" s="96" t="s">
        <v>10</v>
      </c>
      <c r="G3" s="96" t="s">
        <v>11</v>
      </c>
      <c r="H3" s="94" t="s">
        <v>18</v>
      </c>
      <c r="I3" s="71"/>
      <c r="J3" s="93" t="s">
        <v>63</v>
      </c>
      <c r="K3" s="93"/>
      <c r="L3" s="93"/>
      <c r="M3" s="93"/>
      <c r="N3" s="93"/>
      <c r="O3" s="93"/>
    </row>
    <row r="4" spans="1:18" s="38" customFormat="1" x14ac:dyDescent="0.25">
      <c r="A4" s="95"/>
      <c r="B4" s="95"/>
      <c r="C4" s="95"/>
      <c r="D4" s="95"/>
      <c r="E4" s="95"/>
      <c r="F4" s="95"/>
      <c r="G4" s="95"/>
      <c r="H4" s="95"/>
      <c r="I4" s="72" t="s">
        <v>91</v>
      </c>
      <c r="J4" s="49" t="s">
        <v>64</v>
      </c>
      <c r="K4" s="49" t="s">
        <v>65</v>
      </c>
      <c r="L4" s="49" t="s">
        <v>66</v>
      </c>
      <c r="M4" s="49" t="s">
        <v>67</v>
      </c>
      <c r="N4" s="49" t="s">
        <v>68</v>
      </c>
      <c r="O4" s="49" t="s">
        <v>4</v>
      </c>
      <c r="P4" s="35"/>
      <c r="Q4" s="35"/>
      <c r="R4" s="35"/>
    </row>
    <row r="5" spans="1:18" x14ac:dyDescent="0.25">
      <c r="A5" s="13">
        <v>1</v>
      </c>
      <c r="B5" s="1" t="str">
        <f>'Teacherwise Result'!D4</f>
        <v>ENGLISH</v>
      </c>
      <c r="C5" s="27">
        <f>'Data Entry'!E96</f>
        <v>92</v>
      </c>
      <c r="D5" s="27">
        <f>'Data Entry'!E97</f>
        <v>92</v>
      </c>
      <c r="E5" s="27">
        <f>'Data Entry'!F$97</f>
        <v>0</v>
      </c>
      <c r="F5" s="1">
        <v>0</v>
      </c>
      <c r="G5" s="27">
        <f>D5/C5*100</f>
        <v>100</v>
      </c>
      <c r="H5" s="26">
        <f>'Teacherwise Result'!T4</f>
        <v>55.978260869565219</v>
      </c>
      <c r="I5" s="27">
        <f>COUNTIF('Data Entry'!$E$4:$E$95,"&lt;33")</f>
        <v>0</v>
      </c>
      <c r="J5" s="27">
        <f>SUM(COUNTIF('Data Entry'!$E$4:$E$95,"&gt;=33")-COUNTIF('Data Entry'!$E$4:$E$95,"&gt;44"))</f>
        <v>0</v>
      </c>
      <c r="K5" s="27">
        <f>SUM(COUNTIF('Data Entry'!$E$4:$E$95,"&gt;=45")-COUNTIF('Data Entry'!$E$4:$E$95,"&gt;59"))</f>
        <v>15</v>
      </c>
      <c r="L5" s="27">
        <f>SUM(COUNTIF('Data Entry'!$E$4:$E$95,"&gt;=60")-COUNTIF('Data Entry'!$E$4:$E$95,"&gt;74"))</f>
        <v>35</v>
      </c>
      <c r="M5" s="27">
        <f>SUM(COUNTIF('Data Entry'!$E$4:$E$95,"&gt;=75")-COUNTIF('Data Entry'!$E$4:$E$95,"&gt;89"))</f>
        <v>24</v>
      </c>
      <c r="N5" s="27">
        <f>COUNTIF('Data Entry'!$E$4:$E$95,"&gt;=90")</f>
        <v>18</v>
      </c>
      <c r="O5" s="27">
        <f>SUM(J5:N5)</f>
        <v>92</v>
      </c>
    </row>
    <row r="6" spans="1:18" x14ac:dyDescent="0.25">
      <c r="A6" s="13">
        <v>2</v>
      </c>
      <c r="B6" s="1" t="str">
        <f>'Teacherwise Result'!D5</f>
        <v>HINDI</v>
      </c>
      <c r="C6" s="27">
        <f>'Data Entry'!G96</f>
        <v>92</v>
      </c>
      <c r="D6" s="27">
        <f>'Data Entry'!G97</f>
        <v>92</v>
      </c>
      <c r="E6" s="27">
        <f>'Data Entry'!H$97</f>
        <v>0</v>
      </c>
      <c r="F6" s="1">
        <v>0</v>
      </c>
      <c r="G6" s="27">
        <f t="shared" ref="G6:G10" si="0">D6/C6*100</f>
        <v>100</v>
      </c>
      <c r="H6" s="26">
        <f>'Teacherwise Result'!T5</f>
        <v>61.005434782608695</v>
      </c>
      <c r="I6" s="27">
        <f>COUNTIF('Data Entry'!$G$4:$G$95,"&lt;33")</f>
        <v>0</v>
      </c>
      <c r="J6" s="27">
        <f>SUM(COUNTIF('Data Entry'!$G$4:$G$95,"&gt;=33")-COUNTIF('Data Entry'!$G$4:$G$95,"&gt;44"))</f>
        <v>1</v>
      </c>
      <c r="K6" s="27">
        <f>SUM(COUNTIF('Data Entry'!$G$4:$G$95,"&gt;=45")-COUNTIF('Data Entry'!$G$4:$G$95,"&gt;59"))</f>
        <v>7</v>
      </c>
      <c r="L6" s="27">
        <f>SUM(COUNTIF('Data Entry'!$G$4:$G$95,"&gt;=60")-COUNTIF('Data Entry'!$G$4:$G$95,"&gt;74"))</f>
        <v>22</v>
      </c>
      <c r="M6" s="27">
        <f>SUM(COUNTIF('Data Entry'!$G$4:$G$95,"&gt;=75")-COUNTIF('Data Entry'!$G$4:$G$95,"&gt;89"))</f>
        <v>47</v>
      </c>
      <c r="N6" s="27">
        <f>COUNTIF('Data Entry'!$G$4:$G$95,"&gt;=90")</f>
        <v>15</v>
      </c>
      <c r="O6" s="27">
        <f t="shared" ref="O6:O10" si="1">SUM(J6:N6)</f>
        <v>92</v>
      </c>
    </row>
    <row r="7" spans="1:18" x14ac:dyDescent="0.25">
      <c r="A7" s="13">
        <v>3</v>
      </c>
      <c r="B7" s="2" t="s">
        <v>140</v>
      </c>
      <c r="C7" s="27">
        <f>'Data Entry'!I97</f>
        <v>92</v>
      </c>
      <c r="D7" s="27">
        <f>'Data Entry'!I$97</f>
        <v>92</v>
      </c>
      <c r="E7" s="27">
        <f>'Data Entry'!J$97</f>
        <v>0</v>
      </c>
      <c r="F7" s="1">
        <v>0</v>
      </c>
      <c r="G7" s="27">
        <f t="shared" ref="G7" si="2">D7/C7*100</f>
        <v>100</v>
      </c>
      <c r="H7" s="26">
        <f>'Teacherwise Result'!T6</f>
        <v>62.092391304347828</v>
      </c>
      <c r="I7" s="27">
        <f>COUNTIF('Data Entry'!$I$4:$I$95,"&lt;33")</f>
        <v>0</v>
      </c>
      <c r="J7" s="27">
        <f>SUM(COUNTIF('Data Entry'!$I$4:$I$95,"&gt;=33")-COUNTIF('Data Entry'!$I$4:$I$95,"&gt;44"))</f>
        <v>10</v>
      </c>
      <c r="K7" s="27">
        <f>SUM(COUNTIF('Data Entry'!$I$4:$I$95,"&gt;=45")-COUNTIF('Data Entry'!$I$4:$I$95,"&gt;59"))</f>
        <v>28</v>
      </c>
      <c r="L7" s="27">
        <f>SUM(COUNTIF('Data Entry'!$I$4:$I$95,"&gt;=60")-COUNTIF('Data Entry'!$I$4:$I$95,"&gt;74"))</f>
        <v>27</v>
      </c>
      <c r="M7" s="27">
        <f>SUM(COUNTIF('Data Entry'!$I$4:$I$95,"&gt;=75")-COUNTIF('Data Entry'!$I$4:$I$95,"&gt;89"))</f>
        <v>15</v>
      </c>
      <c r="N7" s="27">
        <f>COUNTIF('Data Entry'!$I$4:$I$95,"&gt;=90")</f>
        <v>12</v>
      </c>
      <c r="O7" s="27">
        <f t="shared" ref="O7" si="3">SUM(J7:N7)</f>
        <v>92</v>
      </c>
    </row>
    <row r="8" spans="1:18" x14ac:dyDescent="0.25">
      <c r="A8" s="13">
        <v>4</v>
      </c>
      <c r="B8" s="2" t="str">
        <f>'Teacherwise Result'!D7</f>
        <v>SCIENCE</v>
      </c>
      <c r="C8" s="27">
        <f>'Data Entry'!K96</f>
        <v>92</v>
      </c>
      <c r="D8" s="27">
        <f>'Data Entry'!K$97</f>
        <v>92</v>
      </c>
      <c r="E8" s="27">
        <f>'Data Entry'!L$97</f>
        <v>0</v>
      </c>
      <c r="F8" s="1">
        <v>0</v>
      </c>
      <c r="G8" s="27">
        <f t="shared" si="0"/>
        <v>100</v>
      </c>
      <c r="H8" s="26">
        <f>'Teacherwise Result'!T7</f>
        <v>65.625</v>
      </c>
      <c r="I8" s="27">
        <f>COUNTIF('Data Entry'!$K$4:$K$95,"&lt;33")</f>
        <v>0</v>
      </c>
      <c r="J8" s="27">
        <f>SUM(COUNTIF('Data Entry'!$K$4:$K$95,"&gt;=33")-COUNTIF('Data Entry'!$K$4:$K$95,"&gt;44"))</f>
        <v>9</v>
      </c>
      <c r="K8" s="27">
        <f>SUM(COUNTIF('Data Entry'!$K$4:$K$95,"&gt;=45")-COUNTIF('Data Entry'!$K$4:$K$95,"&gt;59"))</f>
        <v>19</v>
      </c>
      <c r="L8" s="27">
        <f>SUM(COUNTIF('Data Entry'!$K$4:$K$95,"&gt;=60")-COUNTIF('Data Entry'!$K$4:$K$95,"&gt;74"))</f>
        <v>29</v>
      </c>
      <c r="M8" s="27">
        <f>SUM(COUNTIF('Data Entry'!$K$4:$K$95,"&gt;=75")-COUNTIF('Data Entry'!$K$4:$K$95,"&gt;89"))</f>
        <v>21</v>
      </c>
      <c r="N8" s="27">
        <f>COUNTIF('Data Entry'!$K$4:$K$95,"&gt;=90")</f>
        <v>14</v>
      </c>
      <c r="O8" s="27">
        <f t="shared" si="1"/>
        <v>92</v>
      </c>
    </row>
    <row r="9" spans="1:18" x14ac:dyDescent="0.25">
      <c r="A9" s="13">
        <v>5</v>
      </c>
      <c r="B9" s="1" t="str">
        <f>'Teacherwise Result'!D8</f>
        <v>S.STUDY</v>
      </c>
      <c r="C9" s="27">
        <f>'Data Entry'!M96</f>
        <v>92</v>
      </c>
      <c r="D9" s="27">
        <f>'Data Entry'!M$97</f>
        <v>92</v>
      </c>
      <c r="E9" s="27">
        <f>'Data Entry'!N$97</f>
        <v>0</v>
      </c>
      <c r="F9" s="1">
        <v>0</v>
      </c>
      <c r="G9" s="27">
        <f t="shared" si="0"/>
        <v>100</v>
      </c>
      <c r="H9" s="26">
        <f>'Teacherwise Result'!T8</f>
        <v>62.5</v>
      </c>
      <c r="I9" s="27">
        <f>COUNTIF('Data Entry'!$M$4:$M$95,"&lt;33")</f>
        <v>0</v>
      </c>
      <c r="J9" s="27">
        <f>SUM(COUNTIF('Data Entry'!$M$4:$M$95,"&gt;=33")-COUNTIF('Data Entry'!$M$4:$M$95,"&gt;44"))</f>
        <v>2</v>
      </c>
      <c r="K9" s="27">
        <f>SUM(COUNTIF('Data Entry'!$M$4:$M$95,"&gt;=45")-COUNTIF('Data Entry'!$M$4:$M$95,"&gt;59"))</f>
        <v>12</v>
      </c>
      <c r="L9" s="27">
        <f>SUM(COUNTIF('Data Entry'!$M$4:$M$95,"&gt;=60")-COUNTIF('Data Entry'!$M$4:$M$95,"&gt;74"))</f>
        <v>27</v>
      </c>
      <c r="M9" s="27">
        <f>SUM(COUNTIF('Data Entry'!$M$4:$M$95,"&gt;=75")-COUNTIF('Data Entry'!$M$4:$M$95,"&gt;89"))</f>
        <v>24</v>
      </c>
      <c r="N9" s="27">
        <f>COUNTIF('Data Entry'!$M$4:$M$95,"&gt;=90")</f>
        <v>27</v>
      </c>
      <c r="O9" s="27">
        <f t="shared" si="1"/>
        <v>92</v>
      </c>
    </row>
    <row r="10" spans="1:18" x14ac:dyDescent="0.25">
      <c r="A10" s="13">
        <v>6</v>
      </c>
      <c r="B10" s="2" t="str">
        <f>'Teacherwise Result'!D9</f>
        <v>I.T.</v>
      </c>
      <c r="C10" s="27">
        <f>'Data Entry'!O96</f>
        <v>92</v>
      </c>
      <c r="D10" s="27">
        <f>'Data Entry'!O$97</f>
        <v>92</v>
      </c>
      <c r="E10" s="27">
        <f>'Data Entry'!P$97</f>
        <v>0</v>
      </c>
      <c r="F10" s="1">
        <v>0</v>
      </c>
      <c r="G10" s="27">
        <f t="shared" si="0"/>
        <v>100</v>
      </c>
      <c r="H10" s="26">
        <f>'Teacherwise Result'!T9</f>
        <v>56.929347826086953</v>
      </c>
      <c r="I10" s="27">
        <f>COUNTIF('Data Entry'!$O$4:$O$95,"&lt;33")</f>
        <v>0</v>
      </c>
      <c r="J10" s="27">
        <f>SUM(COUNTIF('Data Entry'!$O$4:$O$95,"&gt;=33")-COUNTIF('Data Entry'!$O$4:$O$95,"&gt;44"))</f>
        <v>0</v>
      </c>
      <c r="K10" s="27">
        <f>SUM(COUNTIF('Data Entry'!$O$4:$O$95,"&gt;=45")-COUNTIF('Data Entry'!$O$4:$O$95,"&gt;59"))</f>
        <v>3</v>
      </c>
      <c r="L10" s="27">
        <f>SUM(COUNTIF('Data Entry'!$O$4:$O$95,"&gt;=60")-COUNTIF('Data Entry'!$O$4:$O$95,"&gt;74"))</f>
        <v>13</v>
      </c>
      <c r="M10" s="27">
        <f>SUM(COUNTIF('Data Entry'!$O$4:$O$95,"&gt;=75")-COUNTIF('Data Entry'!$O$4:$O$95,"&gt;89"))</f>
        <v>42</v>
      </c>
      <c r="N10" s="27">
        <f>COUNTIF('Data Entry'!$O$4:$O$95,"&gt;=90")</f>
        <v>34</v>
      </c>
      <c r="O10" s="27">
        <f t="shared" si="1"/>
        <v>92</v>
      </c>
    </row>
    <row r="13" spans="1:18" x14ac:dyDescent="0.25">
      <c r="L13" s="78" t="s">
        <v>125</v>
      </c>
      <c r="M13" s="79"/>
    </row>
    <row r="14" spans="1:18" x14ac:dyDescent="0.25">
      <c r="L14" s="78" t="s">
        <v>70</v>
      </c>
      <c r="M14" s="79"/>
    </row>
  </sheetData>
  <mergeCells count="13">
    <mergeCell ref="L13:M13"/>
    <mergeCell ref="L14:M14"/>
    <mergeCell ref="A1:O1"/>
    <mergeCell ref="A2:O2"/>
    <mergeCell ref="J3:O3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workbookViewId="0">
      <selection activeCell="O9" sqref="O9"/>
    </sheetView>
  </sheetViews>
  <sheetFormatPr defaultRowHeight="15" x14ac:dyDescent="0.25"/>
  <cols>
    <col min="1" max="1" width="4" bestFit="1" customWidth="1"/>
    <col min="2" max="2" width="12.140625" customWidth="1"/>
    <col min="3" max="3" width="24.42578125" customWidth="1"/>
    <col min="4" max="4" width="7.7109375" bestFit="1" customWidth="1"/>
    <col min="5" max="5" width="7.28515625" bestFit="1" customWidth="1"/>
    <col min="6" max="6" width="8.5703125" bestFit="1" customWidth="1"/>
    <col min="8" max="8" width="8.5703125" bestFit="1" customWidth="1"/>
    <col min="9" max="9" width="7" customWidth="1"/>
    <col min="10" max="12" width="6.5703125" bestFit="1" customWidth="1"/>
    <col min="13" max="13" width="7.7109375" bestFit="1" customWidth="1"/>
    <col min="14" max="14" width="8.5703125" bestFit="1" customWidth="1"/>
    <col min="15" max="15" width="7.5703125" bestFit="1" customWidth="1"/>
    <col min="16" max="18" width="8.5703125" bestFit="1" customWidth="1"/>
  </cols>
  <sheetData>
    <row r="1" spans="1:21" s="2" customFormat="1" ht="21" x14ac:dyDescent="0.35">
      <c r="A1" s="83" t="str">
        <f>'Data Entry'!A1:R1</f>
        <v>KENDRIYA   VIDYALAYA    SAMBA,    JAMMU REGION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32"/>
      <c r="T1" s="32"/>
      <c r="U1" s="32"/>
    </row>
    <row r="2" spans="1:21" s="2" customFormat="1" ht="21" x14ac:dyDescent="0.35">
      <c r="A2" s="89" t="s">
        <v>231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  <c r="S2" s="33"/>
      <c r="T2" s="33"/>
      <c r="U2" s="33"/>
    </row>
    <row r="3" spans="1:21" ht="60" x14ac:dyDescent="0.25">
      <c r="A3" s="50" t="s">
        <v>230</v>
      </c>
      <c r="B3" s="50" t="s">
        <v>1</v>
      </c>
      <c r="C3" s="50" t="s">
        <v>2</v>
      </c>
      <c r="D3" s="50" t="s">
        <v>12</v>
      </c>
      <c r="E3" s="50" t="s">
        <v>132</v>
      </c>
      <c r="F3" s="50" t="s">
        <v>20</v>
      </c>
      <c r="G3" s="50" t="s">
        <v>133</v>
      </c>
      <c r="H3" s="50" t="s">
        <v>21</v>
      </c>
      <c r="I3" s="50" t="s">
        <v>134</v>
      </c>
      <c r="J3" s="50" t="s">
        <v>137</v>
      </c>
      <c r="K3" s="50" t="s">
        <v>135</v>
      </c>
      <c r="L3" s="50" t="s">
        <v>99</v>
      </c>
      <c r="M3" s="50" t="s">
        <v>136</v>
      </c>
      <c r="N3" s="50" t="s">
        <v>100</v>
      </c>
      <c r="O3" s="50" t="s">
        <v>138</v>
      </c>
      <c r="P3" s="50" t="s">
        <v>123</v>
      </c>
      <c r="Q3" s="50" t="s">
        <v>139</v>
      </c>
      <c r="R3" s="50" t="s">
        <v>5</v>
      </c>
    </row>
    <row r="4" spans="1:21" ht="15.75" x14ac:dyDescent="0.25">
      <c r="A4" s="50">
        <v>1</v>
      </c>
      <c r="B4" s="51">
        <v>13228366</v>
      </c>
      <c r="C4" s="51" t="s">
        <v>148</v>
      </c>
      <c r="D4" s="52" t="s">
        <v>128</v>
      </c>
      <c r="E4" s="53">
        <v>96</v>
      </c>
      <c r="F4" s="54" t="s">
        <v>22</v>
      </c>
      <c r="G4" s="54">
        <v>98</v>
      </c>
      <c r="H4" s="54" t="s">
        <v>22</v>
      </c>
      <c r="I4" s="54">
        <v>95</v>
      </c>
      <c r="J4" s="54" t="s">
        <v>22</v>
      </c>
      <c r="K4" s="54">
        <v>99</v>
      </c>
      <c r="L4" s="54" t="s">
        <v>22</v>
      </c>
      <c r="M4" s="55">
        <v>99</v>
      </c>
      <c r="N4" s="55" t="s">
        <v>22</v>
      </c>
      <c r="O4" s="53">
        <v>99</v>
      </c>
      <c r="P4" s="54" t="s">
        <v>22</v>
      </c>
      <c r="Q4" s="56">
        <f>E4+G4+I4+K4+M4</f>
        <v>487</v>
      </c>
      <c r="R4" s="57">
        <f>Q4/5</f>
        <v>97.4</v>
      </c>
    </row>
    <row r="5" spans="1:21" ht="15.75" x14ac:dyDescent="0.25">
      <c r="A5" s="57">
        <v>2</v>
      </c>
      <c r="B5" s="51">
        <v>13228372</v>
      </c>
      <c r="C5" s="51" t="s">
        <v>154</v>
      </c>
      <c r="D5" s="52" t="s">
        <v>128</v>
      </c>
      <c r="E5" s="53">
        <v>96</v>
      </c>
      <c r="F5" s="54" t="s">
        <v>22</v>
      </c>
      <c r="G5" s="54">
        <v>90</v>
      </c>
      <c r="H5" s="54" t="s">
        <v>23</v>
      </c>
      <c r="I5" s="54">
        <v>95</v>
      </c>
      <c r="J5" s="54" t="s">
        <v>22</v>
      </c>
      <c r="K5" s="54">
        <v>96</v>
      </c>
      <c r="L5" s="54" t="s">
        <v>22</v>
      </c>
      <c r="M5" s="55">
        <v>97</v>
      </c>
      <c r="N5" s="55" t="s">
        <v>22</v>
      </c>
      <c r="O5" s="53">
        <v>99</v>
      </c>
      <c r="P5" s="54" t="s">
        <v>22</v>
      </c>
      <c r="Q5" s="56">
        <f>E5+G5+I5+K5+M5</f>
        <v>474</v>
      </c>
      <c r="R5" s="57">
        <f>Q5/5</f>
        <v>94.8</v>
      </c>
    </row>
    <row r="6" spans="1:21" ht="15.75" x14ac:dyDescent="0.25">
      <c r="A6" s="57">
        <v>3</v>
      </c>
      <c r="B6" s="51">
        <v>13228386</v>
      </c>
      <c r="C6" s="51" t="s">
        <v>168</v>
      </c>
      <c r="D6" s="52" t="s">
        <v>128</v>
      </c>
      <c r="E6" s="53">
        <v>94</v>
      </c>
      <c r="F6" s="54" t="s">
        <v>22</v>
      </c>
      <c r="G6" s="54">
        <v>94</v>
      </c>
      <c r="H6" s="54" t="s">
        <v>22</v>
      </c>
      <c r="I6" s="54">
        <v>95</v>
      </c>
      <c r="J6" s="54" t="s">
        <v>22</v>
      </c>
      <c r="K6" s="54">
        <v>95</v>
      </c>
      <c r="L6" s="54" t="s">
        <v>22</v>
      </c>
      <c r="M6" s="55">
        <v>96</v>
      </c>
      <c r="N6" s="55" t="s">
        <v>22</v>
      </c>
      <c r="O6" s="53">
        <v>98</v>
      </c>
      <c r="P6" s="54" t="s">
        <v>22</v>
      </c>
      <c r="Q6" s="56">
        <f>E6+G6+I6+K6+M6</f>
        <v>474</v>
      </c>
      <c r="R6" s="57">
        <f>Q6/5</f>
        <v>94.8</v>
      </c>
    </row>
    <row r="7" spans="1:21" ht="15.75" x14ac:dyDescent="0.25">
      <c r="A7" s="57">
        <v>4</v>
      </c>
      <c r="B7" s="51">
        <v>13228385</v>
      </c>
      <c r="C7" s="51" t="s">
        <v>167</v>
      </c>
      <c r="D7" s="52" t="s">
        <v>128</v>
      </c>
      <c r="E7" s="53">
        <v>94</v>
      </c>
      <c r="F7" s="54" t="s">
        <v>22</v>
      </c>
      <c r="G7" s="54">
        <v>92</v>
      </c>
      <c r="H7" s="54" t="s">
        <v>22</v>
      </c>
      <c r="I7" s="54">
        <v>96</v>
      </c>
      <c r="J7" s="54" t="s">
        <v>22</v>
      </c>
      <c r="K7" s="54">
        <v>95</v>
      </c>
      <c r="L7" s="54" t="s">
        <v>22</v>
      </c>
      <c r="M7" s="55">
        <v>96</v>
      </c>
      <c r="N7" s="55" t="s">
        <v>22</v>
      </c>
      <c r="O7" s="53">
        <v>98</v>
      </c>
      <c r="P7" s="54" t="s">
        <v>22</v>
      </c>
      <c r="Q7" s="56">
        <f>E7+G7+I7+K7+M7</f>
        <v>473</v>
      </c>
      <c r="R7" s="57">
        <f>Q7/5</f>
        <v>94.6</v>
      </c>
    </row>
    <row r="8" spans="1:21" ht="15.75" x14ac:dyDescent="0.25">
      <c r="A8" s="57">
        <v>5</v>
      </c>
      <c r="B8" s="51">
        <v>13228368</v>
      </c>
      <c r="C8" s="51" t="s">
        <v>150</v>
      </c>
      <c r="D8" s="52" t="s">
        <v>128</v>
      </c>
      <c r="E8" s="53">
        <v>96</v>
      </c>
      <c r="F8" s="54" t="s">
        <v>22</v>
      </c>
      <c r="G8" s="54">
        <v>90</v>
      </c>
      <c r="H8" s="54" t="s">
        <v>23</v>
      </c>
      <c r="I8" s="54">
        <v>91</v>
      </c>
      <c r="J8" s="54" t="s">
        <v>22</v>
      </c>
      <c r="K8" s="54">
        <v>91</v>
      </c>
      <c r="L8" s="54" t="s">
        <v>22</v>
      </c>
      <c r="M8" s="55">
        <v>97</v>
      </c>
      <c r="N8" s="55" t="s">
        <v>22</v>
      </c>
      <c r="O8" s="53">
        <v>97</v>
      </c>
      <c r="P8" s="54" t="s">
        <v>22</v>
      </c>
      <c r="Q8" s="56">
        <f>E8+G8+I8+K8+M8</f>
        <v>465</v>
      </c>
      <c r="R8" s="57">
        <f>Q8/5</f>
        <v>93</v>
      </c>
    </row>
    <row r="9" spans="1:21" ht="15.75" x14ac:dyDescent="0.25">
      <c r="A9" s="57">
        <v>6</v>
      </c>
      <c r="B9" s="51">
        <v>13228375</v>
      </c>
      <c r="C9" s="51" t="s">
        <v>157</v>
      </c>
      <c r="D9" s="52" t="s">
        <v>128</v>
      </c>
      <c r="E9" s="53">
        <v>94</v>
      </c>
      <c r="F9" s="54" t="s">
        <v>22</v>
      </c>
      <c r="G9" s="54">
        <v>91</v>
      </c>
      <c r="H9" s="54" t="s">
        <v>23</v>
      </c>
      <c r="I9" s="54">
        <v>92</v>
      </c>
      <c r="J9" s="54" t="s">
        <v>22</v>
      </c>
      <c r="K9" s="54">
        <v>96</v>
      </c>
      <c r="L9" s="54" t="s">
        <v>22</v>
      </c>
      <c r="M9" s="55">
        <v>91</v>
      </c>
      <c r="N9" s="55" t="s">
        <v>23</v>
      </c>
      <c r="O9" s="53">
        <v>96</v>
      </c>
      <c r="P9" s="54" t="s">
        <v>22</v>
      </c>
      <c r="Q9" s="56">
        <f>E9+G9+I9+K9+M9</f>
        <v>464</v>
      </c>
      <c r="R9" s="57">
        <f>Q9/5</f>
        <v>92.8</v>
      </c>
    </row>
    <row r="10" spans="1:21" ht="15.75" x14ac:dyDescent="0.25">
      <c r="A10" s="57">
        <v>7</v>
      </c>
      <c r="B10" s="51">
        <v>13228384</v>
      </c>
      <c r="C10" s="51" t="s">
        <v>166</v>
      </c>
      <c r="D10" s="52" t="s">
        <v>128</v>
      </c>
      <c r="E10" s="53">
        <v>90</v>
      </c>
      <c r="F10" s="54" t="s">
        <v>23</v>
      </c>
      <c r="G10" s="54">
        <v>90</v>
      </c>
      <c r="H10" s="54" t="s">
        <v>23</v>
      </c>
      <c r="I10" s="54">
        <v>93</v>
      </c>
      <c r="J10" s="54" t="s">
        <v>22</v>
      </c>
      <c r="K10" s="54">
        <v>96</v>
      </c>
      <c r="L10" s="54" t="s">
        <v>22</v>
      </c>
      <c r="M10" s="55">
        <v>95</v>
      </c>
      <c r="N10" s="55" t="s">
        <v>22</v>
      </c>
      <c r="O10" s="53">
        <v>97</v>
      </c>
      <c r="P10" s="54" t="s">
        <v>22</v>
      </c>
      <c r="Q10" s="56">
        <f>E10+G10+I10+K10+M10</f>
        <v>464</v>
      </c>
      <c r="R10" s="57">
        <f>Q10/5</f>
        <v>92.8</v>
      </c>
    </row>
    <row r="11" spans="1:21" ht="15.75" x14ac:dyDescent="0.25">
      <c r="A11" s="57">
        <v>8</v>
      </c>
      <c r="B11" s="51">
        <v>13228376</v>
      </c>
      <c r="C11" s="51" t="s">
        <v>158</v>
      </c>
      <c r="D11" s="52" t="s">
        <v>128</v>
      </c>
      <c r="E11" s="53">
        <v>94</v>
      </c>
      <c r="F11" s="54" t="s">
        <v>22</v>
      </c>
      <c r="G11" s="54">
        <v>90</v>
      </c>
      <c r="H11" s="54" t="s">
        <v>23</v>
      </c>
      <c r="I11" s="54">
        <v>90</v>
      </c>
      <c r="J11" s="54" t="s">
        <v>23</v>
      </c>
      <c r="K11" s="54">
        <v>95</v>
      </c>
      <c r="L11" s="54" t="s">
        <v>22</v>
      </c>
      <c r="M11" s="55">
        <v>94</v>
      </c>
      <c r="N11" s="55" t="s">
        <v>22</v>
      </c>
      <c r="O11" s="53">
        <v>96</v>
      </c>
      <c r="P11" s="54" t="s">
        <v>22</v>
      </c>
      <c r="Q11" s="56">
        <f>E11+G11+I11+K11+M11</f>
        <v>463</v>
      </c>
      <c r="R11" s="57">
        <f>Q11/5</f>
        <v>92.6</v>
      </c>
    </row>
    <row r="12" spans="1:21" ht="15.75" x14ac:dyDescent="0.25">
      <c r="A12" s="57">
        <v>9</v>
      </c>
      <c r="B12" s="51">
        <v>13228374</v>
      </c>
      <c r="C12" s="51" t="s">
        <v>156</v>
      </c>
      <c r="D12" s="52" t="s">
        <v>128</v>
      </c>
      <c r="E12" s="53">
        <v>95</v>
      </c>
      <c r="F12" s="54" t="s">
        <v>22</v>
      </c>
      <c r="G12" s="54">
        <v>95</v>
      </c>
      <c r="H12" s="54" t="s">
        <v>22</v>
      </c>
      <c r="I12" s="54">
        <v>84</v>
      </c>
      <c r="J12" s="54" t="s">
        <v>23</v>
      </c>
      <c r="K12" s="54">
        <v>95</v>
      </c>
      <c r="L12" s="54" t="s">
        <v>22</v>
      </c>
      <c r="M12" s="55">
        <v>91</v>
      </c>
      <c r="N12" s="55" t="s">
        <v>23</v>
      </c>
      <c r="O12" s="53">
        <v>97</v>
      </c>
      <c r="P12" s="54" t="s">
        <v>22</v>
      </c>
      <c r="Q12" s="56">
        <f>E12+G12+I12+K12+M12</f>
        <v>460</v>
      </c>
      <c r="R12" s="57">
        <f>Q12/5</f>
        <v>92</v>
      </c>
    </row>
    <row r="13" spans="1:21" ht="15.75" x14ac:dyDescent="0.25">
      <c r="A13" s="57">
        <v>10</v>
      </c>
      <c r="B13" s="51">
        <v>13228393</v>
      </c>
      <c r="C13" s="51" t="s">
        <v>175</v>
      </c>
      <c r="D13" s="52" t="s">
        <v>127</v>
      </c>
      <c r="E13" s="53">
        <v>91</v>
      </c>
      <c r="F13" s="54" t="s">
        <v>23</v>
      </c>
      <c r="G13" s="54">
        <v>90</v>
      </c>
      <c r="H13" s="54" t="s">
        <v>23</v>
      </c>
      <c r="I13" s="54">
        <v>91</v>
      </c>
      <c r="J13" s="54" t="s">
        <v>22</v>
      </c>
      <c r="K13" s="54">
        <v>91</v>
      </c>
      <c r="L13" s="54" t="s">
        <v>22</v>
      </c>
      <c r="M13" s="55">
        <v>96</v>
      </c>
      <c r="N13" s="55" t="s">
        <v>22</v>
      </c>
      <c r="O13" s="53">
        <v>95</v>
      </c>
      <c r="P13" s="54" t="s">
        <v>23</v>
      </c>
      <c r="Q13" s="56">
        <f>E13+G13+I13+K13+M13</f>
        <v>459</v>
      </c>
      <c r="R13" s="57">
        <f>Q13/5</f>
        <v>91.8</v>
      </c>
    </row>
    <row r="14" spans="1:21" ht="15.75" x14ac:dyDescent="0.25">
      <c r="A14" s="57">
        <v>11</v>
      </c>
      <c r="B14" s="51">
        <v>13228367</v>
      </c>
      <c r="C14" s="51" t="s">
        <v>149</v>
      </c>
      <c r="D14" s="52" t="s">
        <v>128</v>
      </c>
      <c r="E14" s="53">
        <v>91</v>
      </c>
      <c r="F14" s="54" t="s">
        <v>23</v>
      </c>
      <c r="G14" s="54">
        <v>92</v>
      </c>
      <c r="H14" s="54" t="s">
        <v>22</v>
      </c>
      <c r="I14" s="54">
        <v>84</v>
      </c>
      <c r="J14" s="54" t="s">
        <v>23</v>
      </c>
      <c r="K14" s="54">
        <v>92</v>
      </c>
      <c r="L14" s="54" t="s">
        <v>22</v>
      </c>
      <c r="M14" s="55">
        <v>93</v>
      </c>
      <c r="N14" s="55" t="s">
        <v>23</v>
      </c>
      <c r="O14" s="53">
        <v>95</v>
      </c>
      <c r="P14" s="54" t="s">
        <v>23</v>
      </c>
      <c r="Q14" s="56">
        <f>E14+G14+I14+K14+M14</f>
        <v>452</v>
      </c>
      <c r="R14" s="57">
        <f>Q14/5</f>
        <v>90.4</v>
      </c>
    </row>
    <row r="15" spans="1:21" ht="15.75" x14ac:dyDescent="0.25">
      <c r="A15" s="57">
        <v>12</v>
      </c>
      <c r="B15" s="51">
        <v>13228443</v>
      </c>
      <c r="C15" s="51" t="s">
        <v>222</v>
      </c>
      <c r="D15" s="52" t="s">
        <v>128</v>
      </c>
      <c r="E15" s="61">
        <v>91</v>
      </c>
      <c r="F15" s="62" t="s">
        <v>23</v>
      </c>
      <c r="G15" s="62">
        <v>90</v>
      </c>
      <c r="H15" s="62" t="s">
        <v>23</v>
      </c>
      <c r="I15" s="62">
        <v>90</v>
      </c>
      <c r="J15" s="62" t="s">
        <v>23</v>
      </c>
      <c r="K15" s="62">
        <v>87</v>
      </c>
      <c r="L15" s="62" t="s">
        <v>23</v>
      </c>
      <c r="M15" s="62">
        <v>92</v>
      </c>
      <c r="N15" s="62" t="s">
        <v>23</v>
      </c>
      <c r="O15" s="53">
        <v>94</v>
      </c>
      <c r="P15" s="54" t="s">
        <v>23</v>
      </c>
      <c r="Q15" s="56">
        <f>E15+G15+I15+K15+M15</f>
        <v>450</v>
      </c>
      <c r="R15" s="57">
        <f>Q15/5</f>
        <v>90</v>
      </c>
    </row>
    <row r="16" spans="1:21" ht="15.75" x14ac:dyDescent="0.25">
      <c r="A16" s="57">
        <v>13</v>
      </c>
      <c r="B16" s="51">
        <v>13228383</v>
      </c>
      <c r="C16" s="51" t="s">
        <v>165</v>
      </c>
      <c r="D16" s="52" t="s">
        <v>127</v>
      </c>
      <c r="E16" s="53">
        <v>89</v>
      </c>
      <c r="F16" s="54" t="s">
        <v>23</v>
      </c>
      <c r="G16" s="54">
        <v>86</v>
      </c>
      <c r="H16" s="54" t="s">
        <v>23</v>
      </c>
      <c r="I16" s="54">
        <v>90</v>
      </c>
      <c r="J16" s="54" t="s">
        <v>23</v>
      </c>
      <c r="K16" s="54">
        <v>91</v>
      </c>
      <c r="L16" s="54" t="s">
        <v>22</v>
      </c>
      <c r="M16" s="55">
        <v>92</v>
      </c>
      <c r="N16" s="55" t="s">
        <v>23</v>
      </c>
      <c r="O16" s="53">
        <v>94</v>
      </c>
      <c r="P16" s="54" t="s">
        <v>23</v>
      </c>
      <c r="Q16" s="56">
        <f>E16+G16+I16+K16+M16</f>
        <v>448</v>
      </c>
      <c r="R16" s="57">
        <f>Q16/5</f>
        <v>89.6</v>
      </c>
    </row>
    <row r="17" spans="1:18" ht="15.75" x14ac:dyDescent="0.25">
      <c r="A17" s="57">
        <v>14</v>
      </c>
      <c r="B17" s="51">
        <v>13228433</v>
      </c>
      <c r="C17" s="51" t="s">
        <v>212</v>
      </c>
      <c r="D17" s="52" t="s">
        <v>128</v>
      </c>
      <c r="E17" s="53">
        <v>96</v>
      </c>
      <c r="F17" s="54" t="s">
        <v>22</v>
      </c>
      <c r="G17" s="54">
        <v>91</v>
      </c>
      <c r="H17" s="54" t="s">
        <v>23</v>
      </c>
      <c r="I17" s="54">
        <v>72</v>
      </c>
      <c r="J17" s="54" t="s">
        <v>24</v>
      </c>
      <c r="K17" s="54">
        <v>90</v>
      </c>
      <c r="L17" s="54" t="s">
        <v>22</v>
      </c>
      <c r="M17" s="55">
        <v>95</v>
      </c>
      <c r="N17" s="55" t="s">
        <v>22</v>
      </c>
      <c r="O17" s="53">
        <v>96</v>
      </c>
      <c r="P17" s="54" t="s">
        <v>22</v>
      </c>
      <c r="Q17" s="56">
        <f>E17+G17+I17+K17+M17</f>
        <v>444</v>
      </c>
      <c r="R17" s="57">
        <f>Q17/5</f>
        <v>88.8</v>
      </c>
    </row>
    <row r="18" spans="1:18" ht="15.75" x14ac:dyDescent="0.25">
      <c r="A18" s="57">
        <v>15</v>
      </c>
      <c r="B18" s="51">
        <v>13228440</v>
      </c>
      <c r="C18" s="51" t="s">
        <v>219</v>
      </c>
      <c r="D18" s="52" t="s">
        <v>127</v>
      </c>
      <c r="E18" s="63">
        <v>80</v>
      </c>
      <c r="F18" s="64" t="s">
        <v>25</v>
      </c>
      <c r="G18" s="64">
        <v>83</v>
      </c>
      <c r="H18" s="64" t="s">
        <v>24</v>
      </c>
      <c r="I18" s="64">
        <v>91</v>
      </c>
      <c r="J18" s="64" t="s">
        <v>22</v>
      </c>
      <c r="K18" s="62">
        <v>91</v>
      </c>
      <c r="L18" s="62" t="s">
        <v>22</v>
      </c>
      <c r="M18" s="62">
        <v>95</v>
      </c>
      <c r="N18" s="62" t="s">
        <v>22</v>
      </c>
      <c r="O18" s="53">
        <v>95</v>
      </c>
      <c r="P18" s="54" t="s">
        <v>23</v>
      </c>
      <c r="Q18" s="56">
        <f>E18+G18+I18+K18+M18</f>
        <v>440</v>
      </c>
      <c r="R18" s="57">
        <f>Q18/5</f>
        <v>88</v>
      </c>
    </row>
    <row r="19" spans="1:18" ht="15.75" x14ac:dyDescent="0.25">
      <c r="A19" s="57">
        <v>16</v>
      </c>
      <c r="B19" s="51">
        <v>13228364</v>
      </c>
      <c r="C19" s="51" t="s">
        <v>146</v>
      </c>
      <c r="D19" s="52" t="s">
        <v>128</v>
      </c>
      <c r="E19" s="53">
        <v>94</v>
      </c>
      <c r="F19" s="54" t="s">
        <v>22</v>
      </c>
      <c r="G19" s="54">
        <v>88</v>
      </c>
      <c r="H19" s="54" t="s">
        <v>23</v>
      </c>
      <c r="I19" s="54">
        <v>79</v>
      </c>
      <c r="J19" s="54" t="s">
        <v>24</v>
      </c>
      <c r="K19" s="54">
        <v>88</v>
      </c>
      <c r="L19" s="54" t="s">
        <v>23</v>
      </c>
      <c r="M19" s="55">
        <v>90</v>
      </c>
      <c r="N19" s="55" t="s">
        <v>23</v>
      </c>
      <c r="O19" s="53">
        <v>94</v>
      </c>
      <c r="P19" s="54" t="s">
        <v>23</v>
      </c>
      <c r="Q19" s="56">
        <f>E19+G19+I19+K19+M19</f>
        <v>439</v>
      </c>
      <c r="R19" s="57">
        <f>Q19/5</f>
        <v>87.8</v>
      </c>
    </row>
    <row r="20" spans="1:18" ht="15.75" x14ac:dyDescent="0.25">
      <c r="A20" s="57">
        <v>17</v>
      </c>
      <c r="B20" s="51">
        <v>13228411</v>
      </c>
      <c r="C20" s="51" t="s">
        <v>192</v>
      </c>
      <c r="D20" s="52" t="s">
        <v>128</v>
      </c>
      <c r="E20" s="53">
        <v>86</v>
      </c>
      <c r="F20" s="54" t="s">
        <v>24</v>
      </c>
      <c r="G20" s="54">
        <v>91</v>
      </c>
      <c r="H20" s="54" t="s">
        <v>23</v>
      </c>
      <c r="I20" s="54">
        <v>78</v>
      </c>
      <c r="J20" s="54" t="s">
        <v>24</v>
      </c>
      <c r="K20" s="54">
        <v>88</v>
      </c>
      <c r="L20" s="54" t="s">
        <v>23</v>
      </c>
      <c r="M20" s="55">
        <v>88</v>
      </c>
      <c r="N20" s="55" t="s">
        <v>24</v>
      </c>
      <c r="O20" s="53">
        <v>93</v>
      </c>
      <c r="P20" s="54" t="s">
        <v>23</v>
      </c>
      <c r="Q20" s="56">
        <f>E20+G20+I20+K20+M20</f>
        <v>431</v>
      </c>
      <c r="R20" s="57">
        <f>Q20/5</f>
        <v>86.2</v>
      </c>
    </row>
    <row r="21" spans="1:18" ht="15.75" x14ac:dyDescent="0.25">
      <c r="A21" s="57">
        <v>18</v>
      </c>
      <c r="B21" s="51">
        <v>13228378</v>
      </c>
      <c r="C21" s="51" t="s">
        <v>160</v>
      </c>
      <c r="D21" s="52" t="s">
        <v>127</v>
      </c>
      <c r="E21" s="53">
        <v>90</v>
      </c>
      <c r="F21" s="54" t="s">
        <v>23</v>
      </c>
      <c r="G21" s="54">
        <v>85</v>
      </c>
      <c r="H21" s="54" t="s">
        <v>24</v>
      </c>
      <c r="I21" s="54">
        <v>81</v>
      </c>
      <c r="J21" s="54" t="s">
        <v>23</v>
      </c>
      <c r="K21" s="54">
        <v>86</v>
      </c>
      <c r="L21" s="54" t="s">
        <v>23</v>
      </c>
      <c r="M21" s="55">
        <v>85</v>
      </c>
      <c r="N21" s="55" t="s">
        <v>24</v>
      </c>
      <c r="O21" s="53">
        <v>92</v>
      </c>
      <c r="P21" s="54" t="s">
        <v>24</v>
      </c>
      <c r="Q21" s="56">
        <f>E21+G21+I21+K21+M21</f>
        <v>427</v>
      </c>
      <c r="R21" s="57">
        <f>Q21/5</f>
        <v>85.4</v>
      </c>
    </row>
    <row r="22" spans="1:18" ht="15.75" x14ac:dyDescent="0.25">
      <c r="A22" s="57">
        <v>19</v>
      </c>
      <c r="B22" s="51">
        <v>13228410</v>
      </c>
      <c r="C22" s="51" t="s">
        <v>191</v>
      </c>
      <c r="D22" s="52" t="s">
        <v>128</v>
      </c>
      <c r="E22" s="53">
        <v>90</v>
      </c>
      <c r="F22" s="54" t="s">
        <v>23</v>
      </c>
      <c r="G22" s="54">
        <v>86</v>
      </c>
      <c r="H22" s="54" t="s">
        <v>23</v>
      </c>
      <c r="I22" s="54">
        <v>84</v>
      </c>
      <c r="J22" s="54" t="s">
        <v>23</v>
      </c>
      <c r="K22" s="54">
        <v>78</v>
      </c>
      <c r="L22" s="54" t="s">
        <v>24</v>
      </c>
      <c r="M22" s="55">
        <v>87</v>
      </c>
      <c r="N22" s="55" t="s">
        <v>24</v>
      </c>
      <c r="O22" s="53">
        <v>92</v>
      </c>
      <c r="P22" s="54" t="s">
        <v>24</v>
      </c>
      <c r="Q22" s="56">
        <f>E22+G22+I22+K22+M22</f>
        <v>425</v>
      </c>
      <c r="R22" s="57">
        <f>Q22/5</f>
        <v>85</v>
      </c>
    </row>
    <row r="23" spans="1:18" ht="15.75" x14ac:dyDescent="0.25">
      <c r="A23" s="57">
        <v>20</v>
      </c>
      <c r="B23" s="51">
        <v>13228371</v>
      </c>
      <c r="C23" s="51" t="s">
        <v>153</v>
      </c>
      <c r="D23" s="52" t="s">
        <v>127</v>
      </c>
      <c r="E23" s="53">
        <v>91</v>
      </c>
      <c r="F23" s="54" t="s">
        <v>23</v>
      </c>
      <c r="G23" s="54">
        <v>85</v>
      </c>
      <c r="H23" s="54" t="s">
        <v>24</v>
      </c>
      <c r="I23" s="54">
        <v>79</v>
      </c>
      <c r="J23" s="54" t="s">
        <v>24</v>
      </c>
      <c r="K23" s="54">
        <v>79</v>
      </c>
      <c r="L23" s="54" t="s">
        <v>24</v>
      </c>
      <c r="M23" s="55">
        <v>82</v>
      </c>
      <c r="N23" s="55" t="s">
        <v>24</v>
      </c>
      <c r="O23" s="53">
        <v>91</v>
      </c>
      <c r="P23" s="54" t="s">
        <v>24</v>
      </c>
      <c r="Q23" s="56">
        <f>E23+G23+I23+K23+M23</f>
        <v>416</v>
      </c>
      <c r="R23" s="57">
        <f>Q23/5</f>
        <v>83.2</v>
      </c>
    </row>
    <row r="24" spans="1:18" ht="15.75" x14ac:dyDescent="0.25">
      <c r="A24" s="57">
        <v>21</v>
      </c>
      <c r="B24" s="51">
        <v>13228400</v>
      </c>
      <c r="C24" s="51" t="s">
        <v>181</v>
      </c>
      <c r="D24" s="52" t="s">
        <v>128</v>
      </c>
      <c r="E24" s="53">
        <v>83</v>
      </c>
      <c r="F24" s="54" t="s">
        <v>24</v>
      </c>
      <c r="G24" s="54">
        <v>87</v>
      </c>
      <c r="H24" s="54" t="s">
        <v>23</v>
      </c>
      <c r="I24" s="54">
        <v>73</v>
      </c>
      <c r="J24" s="54" t="s">
        <v>24</v>
      </c>
      <c r="K24" s="54">
        <v>75</v>
      </c>
      <c r="L24" s="54" t="s">
        <v>24</v>
      </c>
      <c r="M24" s="55">
        <v>97</v>
      </c>
      <c r="N24" s="55" t="s">
        <v>22</v>
      </c>
      <c r="O24" s="53">
        <v>93</v>
      </c>
      <c r="P24" s="54" t="s">
        <v>23</v>
      </c>
      <c r="Q24" s="56">
        <f>E24+G24+I24+K24+M24</f>
        <v>415</v>
      </c>
      <c r="R24" s="57">
        <f>Q24/5</f>
        <v>83</v>
      </c>
    </row>
    <row r="25" spans="1:18" ht="15.75" x14ac:dyDescent="0.25">
      <c r="A25" s="57">
        <v>22</v>
      </c>
      <c r="B25" s="51">
        <v>13228379</v>
      </c>
      <c r="C25" s="51" t="s">
        <v>161</v>
      </c>
      <c r="D25" s="52" t="s">
        <v>127</v>
      </c>
      <c r="E25" s="53">
        <v>85</v>
      </c>
      <c r="F25" s="54" t="s">
        <v>24</v>
      </c>
      <c r="G25" s="54">
        <v>84</v>
      </c>
      <c r="H25" s="54" t="s">
        <v>24</v>
      </c>
      <c r="I25" s="54">
        <v>66</v>
      </c>
      <c r="J25" s="54" t="s">
        <v>25</v>
      </c>
      <c r="K25" s="54">
        <v>86</v>
      </c>
      <c r="L25" s="54" t="s">
        <v>23</v>
      </c>
      <c r="M25" s="55">
        <v>93</v>
      </c>
      <c r="N25" s="55" t="s">
        <v>23</v>
      </c>
      <c r="O25" s="53">
        <v>93</v>
      </c>
      <c r="P25" s="54" t="s">
        <v>23</v>
      </c>
      <c r="Q25" s="56">
        <f>E25+G25+I25+K25+M25</f>
        <v>414</v>
      </c>
      <c r="R25" s="57">
        <f>Q25/5</f>
        <v>82.8</v>
      </c>
    </row>
    <row r="26" spans="1:18" ht="15.75" x14ac:dyDescent="0.25">
      <c r="A26" s="57">
        <v>23</v>
      </c>
      <c r="B26" s="51">
        <v>13228430</v>
      </c>
      <c r="C26" s="51" t="s">
        <v>209</v>
      </c>
      <c r="D26" s="52" t="s">
        <v>128</v>
      </c>
      <c r="E26" s="53">
        <v>87</v>
      </c>
      <c r="F26" s="54" t="s">
        <v>23</v>
      </c>
      <c r="G26" s="54">
        <v>80</v>
      </c>
      <c r="H26" s="54" t="s">
        <v>25</v>
      </c>
      <c r="I26" s="54">
        <v>80</v>
      </c>
      <c r="J26" s="54" t="s">
        <v>23</v>
      </c>
      <c r="K26" s="54">
        <v>75</v>
      </c>
      <c r="L26" s="54" t="s">
        <v>24</v>
      </c>
      <c r="M26" s="55">
        <v>90</v>
      </c>
      <c r="N26" s="55" t="s">
        <v>23</v>
      </c>
      <c r="O26" s="53">
        <v>91</v>
      </c>
      <c r="P26" s="54" t="s">
        <v>24</v>
      </c>
      <c r="Q26" s="56">
        <f>E26+G26+I26+K26+M26</f>
        <v>412</v>
      </c>
      <c r="R26" s="57">
        <f>Q26/5</f>
        <v>82.4</v>
      </c>
    </row>
    <row r="27" spans="1:18" ht="15.75" x14ac:dyDescent="0.25">
      <c r="A27" s="57">
        <v>24</v>
      </c>
      <c r="B27" s="51">
        <v>13228362</v>
      </c>
      <c r="C27" s="51" t="s">
        <v>144</v>
      </c>
      <c r="D27" s="52" t="s">
        <v>127</v>
      </c>
      <c r="E27" s="53">
        <v>95</v>
      </c>
      <c r="F27" s="54" t="s">
        <v>22</v>
      </c>
      <c r="G27" s="54">
        <v>79</v>
      </c>
      <c r="H27" s="54" t="s">
        <v>25</v>
      </c>
      <c r="I27" s="54">
        <v>74</v>
      </c>
      <c r="J27" s="54" t="s">
        <v>24</v>
      </c>
      <c r="K27" s="54">
        <v>80</v>
      </c>
      <c r="L27" s="54" t="s">
        <v>23</v>
      </c>
      <c r="M27" s="55">
        <v>82</v>
      </c>
      <c r="N27" s="55" t="s">
        <v>24</v>
      </c>
      <c r="O27" s="53">
        <v>91</v>
      </c>
      <c r="P27" s="54" t="s">
        <v>24</v>
      </c>
      <c r="Q27" s="56">
        <f>E27+G27+I27+K27+M27</f>
        <v>410</v>
      </c>
      <c r="R27" s="57">
        <f>Q27/5</f>
        <v>82</v>
      </c>
    </row>
    <row r="28" spans="1:18" ht="15.75" x14ac:dyDescent="0.25">
      <c r="A28" s="57">
        <v>25</v>
      </c>
      <c r="B28" s="51">
        <v>13228438</v>
      </c>
      <c r="C28" s="51" t="s">
        <v>217</v>
      </c>
      <c r="D28" s="52" t="s">
        <v>128</v>
      </c>
      <c r="E28" s="61">
        <v>83</v>
      </c>
      <c r="F28" s="62" t="s">
        <v>24</v>
      </c>
      <c r="G28" s="62">
        <v>78</v>
      </c>
      <c r="H28" s="62" t="s">
        <v>25</v>
      </c>
      <c r="I28" s="62">
        <v>87</v>
      </c>
      <c r="J28" s="62" t="s">
        <v>23</v>
      </c>
      <c r="K28" s="62">
        <v>70</v>
      </c>
      <c r="L28" s="62" t="s">
        <v>24</v>
      </c>
      <c r="M28" s="62">
        <v>91</v>
      </c>
      <c r="N28" s="62" t="s">
        <v>23</v>
      </c>
      <c r="O28" s="53">
        <v>92</v>
      </c>
      <c r="P28" s="54" t="s">
        <v>24</v>
      </c>
      <c r="Q28" s="56">
        <f>E28+G28+I28+K28+M28</f>
        <v>409</v>
      </c>
      <c r="R28" s="57">
        <f>Q28/5</f>
        <v>81.8</v>
      </c>
    </row>
    <row r="29" spans="1:18" ht="15.75" x14ac:dyDescent="0.25">
      <c r="A29" s="57">
        <v>26</v>
      </c>
      <c r="B29" s="51">
        <v>13228363</v>
      </c>
      <c r="C29" s="51" t="s">
        <v>145</v>
      </c>
      <c r="D29" s="52" t="s">
        <v>127</v>
      </c>
      <c r="E29" s="53">
        <v>83</v>
      </c>
      <c r="F29" s="54" t="s">
        <v>24</v>
      </c>
      <c r="G29" s="54">
        <v>80</v>
      </c>
      <c r="H29" s="54" t="s">
        <v>25</v>
      </c>
      <c r="I29" s="54">
        <v>87</v>
      </c>
      <c r="J29" s="54" t="s">
        <v>23</v>
      </c>
      <c r="K29" s="54">
        <v>70</v>
      </c>
      <c r="L29" s="54" t="s">
        <v>24</v>
      </c>
      <c r="M29" s="55">
        <v>88</v>
      </c>
      <c r="N29" s="55" t="s">
        <v>24</v>
      </c>
      <c r="O29" s="53">
        <v>91</v>
      </c>
      <c r="P29" s="54" t="s">
        <v>24</v>
      </c>
      <c r="Q29" s="56">
        <f>E29+G29+I29+K29+M29</f>
        <v>408</v>
      </c>
      <c r="R29" s="57">
        <f>Q29/5</f>
        <v>81.599999999999994</v>
      </c>
    </row>
    <row r="30" spans="1:18" ht="15.75" x14ac:dyDescent="0.25">
      <c r="A30" s="57">
        <v>27</v>
      </c>
      <c r="B30" s="51">
        <v>13228398</v>
      </c>
      <c r="C30" s="51" t="s">
        <v>180</v>
      </c>
      <c r="D30" s="52" t="s">
        <v>128</v>
      </c>
      <c r="E30" s="53">
        <v>84</v>
      </c>
      <c r="F30" s="54" t="s">
        <v>24</v>
      </c>
      <c r="G30" s="54">
        <v>78</v>
      </c>
      <c r="H30" s="54" t="s">
        <v>25</v>
      </c>
      <c r="I30" s="54">
        <v>76</v>
      </c>
      <c r="J30" s="54" t="s">
        <v>24</v>
      </c>
      <c r="K30" s="54">
        <v>78</v>
      </c>
      <c r="L30" s="54" t="s">
        <v>24</v>
      </c>
      <c r="M30" s="55">
        <v>91</v>
      </c>
      <c r="N30" s="55" t="s">
        <v>23</v>
      </c>
      <c r="O30" s="53">
        <v>90</v>
      </c>
      <c r="P30" s="54" t="s">
        <v>24</v>
      </c>
      <c r="Q30" s="56">
        <f>E30+G30+I30+K30+M30</f>
        <v>407</v>
      </c>
      <c r="R30" s="57">
        <f>Q30/5</f>
        <v>81.400000000000006</v>
      </c>
    </row>
    <row r="31" spans="1:18" ht="15.75" x14ac:dyDescent="0.25">
      <c r="A31" s="57">
        <v>28</v>
      </c>
      <c r="B31" s="51">
        <v>13228394</v>
      </c>
      <c r="C31" s="51" t="s">
        <v>176</v>
      </c>
      <c r="D31" s="52" t="s">
        <v>127</v>
      </c>
      <c r="E31" s="53">
        <v>80</v>
      </c>
      <c r="F31" s="54" t="s">
        <v>25</v>
      </c>
      <c r="G31" s="54">
        <v>77</v>
      </c>
      <c r="H31" s="54" t="s">
        <v>25</v>
      </c>
      <c r="I31" s="54">
        <v>70</v>
      </c>
      <c r="J31" s="54" t="s">
        <v>24</v>
      </c>
      <c r="K31" s="54">
        <v>85</v>
      </c>
      <c r="L31" s="54" t="s">
        <v>23</v>
      </c>
      <c r="M31" s="55">
        <v>94</v>
      </c>
      <c r="N31" s="55" t="s">
        <v>22</v>
      </c>
      <c r="O31" s="53">
        <v>91</v>
      </c>
      <c r="P31" s="54" t="s">
        <v>24</v>
      </c>
      <c r="Q31" s="56">
        <f>E31+G31+I31+K31+M31</f>
        <v>406</v>
      </c>
      <c r="R31" s="57">
        <f>Q31/5</f>
        <v>81.2</v>
      </c>
    </row>
    <row r="32" spans="1:18" ht="15.75" x14ac:dyDescent="0.25">
      <c r="A32" s="57">
        <v>29</v>
      </c>
      <c r="B32" s="51">
        <v>13228387</v>
      </c>
      <c r="C32" s="51" t="s">
        <v>169</v>
      </c>
      <c r="D32" s="52" t="s">
        <v>127</v>
      </c>
      <c r="E32" s="53">
        <v>74</v>
      </c>
      <c r="F32" s="54" t="s">
        <v>26</v>
      </c>
      <c r="G32" s="54">
        <v>80</v>
      </c>
      <c r="H32" s="54" t="s">
        <v>25</v>
      </c>
      <c r="I32" s="54">
        <v>70</v>
      </c>
      <c r="J32" s="54" t="s">
        <v>24</v>
      </c>
      <c r="K32" s="54">
        <v>82</v>
      </c>
      <c r="L32" s="54" t="s">
        <v>23</v>
      </c>
      <c r="M32" s="55">
        <v>98</v>
      </c>
      <c r="N32" s="55" t="s">
        <v>22</v>
      </c>
      <c r="O32" s="53">
        <v>92</v>
      </c>
      <c r="P32" s="54" t="s">
        <v>24</v>
      </c>
      <c r="Q32" s="56">
        <f>E32+G32+I32+K32+M32</f>
        <v>404</v>
      </c>
      <c r="R32" s="57">
        <f>Q32/5</f>
        <v>80.8</v>
      </c>
    </row>
    <row r="33" spans="1:18" ht="15.75" x14ac:dyDescent="0.25">
      <c r="A33" s="57">
        <v>30</v>
      </c>
      <c r="B33" s="51">
        <v>13228377</v>
      </c>
      <c r="C33" s="51" t="s">
        <v>159</v>
      </c>
      <c r="D33" s="52" t="s">
        <v>127</v>
      </c>
      <c r="E33" s="53">
        <v>86</v>
      </c>
      <c r="F33" s="54" t="s">
        <v>24</v>
      </c>
      <c r="G33" s="54">
        <v>80</v>
      </c>
      <c r="H33" s="54" t="s">
        <v>25</v>
      </c>
      <c r="I33" s="54">
        <v>77</v>
      </c>
      <c r="J33" s="54" t="s">
        <v>24</v>
      </c>
      <c r="K33" s="54">
        <v>80</v>
      </c>
      <c r="L33" s="54" t="s">
        <v>23</v>
      </c>
      <c r="M33" s="55">
        <v>80</v>
      </c>
      <c r="N33" s="55" t="s">
        <v>25</v>
      </c>
      <c r="O33" s="53">
        <v>89</v>
      </c>
      <c r="P33" s="54" t="s">
        <v>24</v>
      </c>
      <c r="Q33" s="56">
        <f>E33+G33+I33+K33+M33</f>
        <v>403</v>
      </c>
      <c r="R33" s="57">
        <f>Q33/5</f>
        <v>80.599999999999994</v>
      </c>
    </row>
    <row r="34" spans="1:18" ht="15.75" x14ac:dyDescent="0.25">
      <c r="A34" s="57">
        <v>31</v>
      </c>
      <c r="B34" s="51">
        <v>13228431</v>
      </c>
      <c r="C34" s="51" t="s">
        <v>210</v>
      </c>
      <c r="D34" s="52" t="s">
        <v>128</v>
      </c>
      <c r="E34" s="53">
        <v>80</v>
      </c>
      <c r="F34" s="54" t="s">
        <v>25</v>
      </c>
      <c r="G34" s="54">
        <v>78</v>
      </c>
      <c r="H34" s="54" t="s">
        <v>25</v>
      </c>
      <c r="I34" s="54">
        <v>74</v>
      </c>
      <c r="J34" s="54" t="s">
        <v>24</v>
      </c>
      <c r="K34" s="54">
        <v>81</v>
      </c>
      <c r="L34" s="54" t="s">
        <v>23</v>
      </c>
      <c r="M34" s="55">
        <v>90</v>
      </c>
      <c r="N34" s="55" t="s">
        <v>23</v>
      </c>
      <c r="O34" s="53">
        <v>90</v>
      </c>
      <c r="P34" s="54" t="s">
        <v>24</v>
      </c>
      <c r="Q34" s="56">
        <f>E34+G34+I34+K34+M34</f>
        <v>403</v>
      </c>
      <c r="R34" s="57">
        <f>Q34/5</f>
        <v>80.599999999999994</v>
      </c>
    </row>
    <row r="35" spans="1:18" ht="15.75" x14ac:dyDescent="0.25">
      <c r="A35" s="57">
        <v>32</v>
      </c>
      <c r="B35" s="51">
        <v>13228388</v>
      </c>
      <c r="C35" s="51" t="s">
        <v>170</v>
      </c>
      <c r="D35" s="52" t="s">
        <v>127</v>
      </c>
      <c r="E35" s="53">
        <v>65</v>
      </c>
      <c r="F35" s="54" t="s">
        <v>27</v>
      </c>
      <c r="G35" s="54">
        <v>80</v>
      </c>
      <c r="H35" s="54" t="s">
        <v>25</v>
      </c>
      <c r="I35" s="54">
        <v>75</v>
      </c>
      <c r="J35" s="54" t="s">
        <v>24</v>
      </c>
      <c r="K35" s="54">
        <v>75</v>
      </c>
      <c r="L35" s="54" t="s">
        <v>24</v>
      </c>
      <c r="M35" s="55">
        <v>93</v>
      </c>
      <c r="N35" s="55" t="s">
        <v>23</v>
      </c>
      <c r="O35" s="53">
        <v>89</v>
      </c>
      <c r="P35" s="54" t="s">
        <v>24</v>
      </c>
      <c r="Q35" s="56">
        <f>E35+G35+I35+K35+M35</f>
        <v>388</v>
      </c>
      <c r="R35" s="57">
        <f>Q35/5</f>
        <v>77.599999999999994</v>
      </c>
    </row>
    <row r="36" spans="1:18" ht="15.75" x14ac:dyDescent="0.25">
      <c r="A36" s="57">
        <v>33</v>
      </c>
      <c r="B36" s="51">
        <v>13228415</v>
      </c>
      <c r="C36" s="51" t="s">
        <v>196</v>
      </c>
      <c r="D36" s="52" t="s">
        <v>128</v>
      </c>
      <c r="E36" s="53">
        <v>66</v>
      </c>
      <c r="F36" s="54" t="s">
        <v>27</v>
      </c>
      <c r="G36" s="54">
        <v>92</v>
      </c>
      <c r="H36" s="54" t="s">
        <v>22</v>
      </c>
      <c r="I36" s="54">
        <v>70</v>
      </c>
      <c r="J36" s="54" t="s">
        <v>24</v>
      </c>
      <c r="K36" s="54">
        <v>73</v>
      </c>
      <c r="L36" s="54" t="s">
        <v>24</v>
      </c>
      <c r="M36" s="55">
        <v>87</v>
      </c>
      <c r="N36" s="55" t="s">
        <v>24</v>
      </c>
      <c r="O36" s="53">
        <v>90</v>
      </c>
      <c r="P36" s="54" t="s">
        <v>24</v>
      </c>
      <c r="Q36" s="56">
        <f>E36+G36+I36+K36+M36</f>
        <v>388</v>
      </c>
      <c r="R36" s="57">
        <f>Q36/5</f>
        <v>77.599999999999994</v>
      </c>
    </row>
    <row r="37" spans="1:18" ht="15.75" x14ac:dyDescent="0.25">
      <c r="A37" s="57">
        <v>34</v>
      </c>
      <c r="B37" s="51">
        <v>13228359</v>
      </c>
      <c r="C37" s="51" t="s">
        <v>141</v>
      </c>
      <c r="D37" s="52" t="s">
        <v>127</v>
      </c>
      <c r="E37" s="53">
        <v>84</v>
      </c>
      <c r="F37" s="54" t="s">
        <v>24</v>
      </c>
      <c r="G37" s="54">
        <v>82</v>
      </c>
      <c r="H37" s="54" t="s">
        <v>24</v>
      </c>
      <c r="I37" s="54">
        <v>65</v>
      </c>
      <c r="J37" s="54" t="s">
        <v>25</v>
      </c>
      <c r="K37" s="54">
        <v>77</v>
      </c>
      <c r="L37" s="54" t="s">
        <v>24</v>
      </c>
      <c r="M37" s="55">
        <v>76</v>
      </c>
      <c r="N37" s="55" t="s">
        <v>25</v>
      </c>
      <c r="O37" s="53">
        <v>89</v>
      </c>
      <c r="P37" s="54" t="s">
        <v>24</v>
      </c>
      <c r="Q37" s="56">
        <f>E37+G37+I37+K37+M37</f>
        <v>384</v>
      </c>
      <c r="R37" s="57">
        <f>Q37/5</f>
        <v>76.8</v>
      </c>
    </row>
    <row r="38" spans="1:18" ht="15.75" x14ac:dyDescent="0.25">
      <c r="A38" s="57">
        <v>35</v>
      </c>
      <c r="B38" s="51">
        <v>13228417</v>
      </c>
      <c r="C38" s="51" t="s">
        <v>198</v>
      </c>
      <c r="D38" s="52" t="s">
        <v>127</v>
      </c>
      <c r="E38" s="53">
        <v>85</v>
      </c>
      <c r="F38" s="54" t="s">
        <v>24</v>
      </c>
      <c r="G38" s="54">
        <v>86</v>
      </c>
      <c r="H38" s="54" t="s">
        <v>23</v>
      </c>
      <c r="I38" s="54">
        <v>68</v>
      </c>
      <c r="J38" s="54" t="s">
        <v>25</v>
      </c>
      <c r="K38" s="54">
        <v>65</v>
      </c>
      <c r="L38" s="54" t="s">
        <v>25</v>
      </c>
      <c r="M38" s="55">
        <v>79</v>
      </c>
      <c r="N38" s="55" t="s">
        <v>25</v>
      </c>
      <c r="O38" s="53">
        <v>90</v>
      </c>
      <c r="P38" s="54" t="s">
        <v>24</v>
      </c>
      <c r="Q38" s="56">
        <f>E38+G38+I38+K38+M38</f>
        <v>383</v>
      </c>
      <c r="R38" s="57">
        <f>Q38/5</f>
        <v>76.599999999999994</v>
      </c>
    </row>
    <row r="39" spans="1:18" ht="15.75" x14ac:dyDescent="0.25">
      <c r="A39" s="57">
        <v>36</v>
      </c>
      <c r="B39" s="51">
        <v>13228382</v>
      </c>
      <c r="C39" s="51" t="s">
        <v>164</v>
      </c>
      <c r="D39" s="52" t="s">
        <v>127</v>
      </c>
      <c r="E39" s="53">
        <v>70</v>
      </c>
      <c r="F39" s="54" t="s">
        <v>26</v>
      </c>
      <c r="G39" s="54">
        <v>77</v>
      </c>
      <c r="H39" s="54" t="s">
        <v>25</v>
      </c>
      <c r="I39" s="54">
        <v>73</v>
      </c>
      <c r="J39" s="54" t="s">
        <v>24</v>
      </c>
      <c r="K39" s="54">
        <v>85</v>
      </c>
      <c r="L39" s="54" t="s">
        <v>23</v>
      </c>
      <c r="M39" s="55">
        <v>75</v>
      </c>
      <c r="N39" s="55" t="s">
        <v>25</v>
      </c>
      <c r="O39" s="53">
        <v>87</v>
      </c>
      <c r="P39" s="54" t="s">
        <v>25</v>
      </c>
      <c r="Q39" s="56">
        <f>E39+G39+I39+K39+M39</f>
        <v>380</v>
      </c>
      <c r="R39" s="57">
        <f>Q39/5</f>
        <v>76</v>
      </c>
    </row>
    <row r="40" spans="1:18" ht="15.75" x14ac:dyDescent="0.25">
      <c r="A40" s="57">
        <v>37</v>
      </c>
      <c r="B40" s="51">
        <v>13228405</v>
      </c>
      <c r="C40" s="51" t="s">
        <v>186</v>
      </c>
      <c r="D40" s="52" t="s">
        <v>127</v>
      </c>
      <c r="E40" s="53">
        <v>86</v>
      </c>
      <c r="F40" s="54" t="s">
        <v>24</v>
      </c>
      <c r="G40" s="54">
        <v>79</v>
      </c>
      <c r="H40" s="54" t="s">
        <v>25</v>
      </c>
      <c r="I40" s="54">
        <v>67</v>
      </c>
      <c r="J40" s="54" t="s">
        <v>25</v>
      </c>
      <c r="K40" s="54">
        <v>72</v>
      </c>
      <c r="L40" s="54" t="s">
        <v>24</v>
      </c>
      <c r="M40" s="55">
        <v>73</v>
      </c>
      <c r="N40" s="55" t="s">
        <v>26</v>
      </c>
      <c r="O40" s="53">
        <v>87</v>
      </c>
      <c r="P40" s="54" t="s">
        <v>25</v>
      </c>
      <c r="Q40" s="56">
        <f>E40+G40+I40+K40+M40</f>
        <v>377</v>
      </c>
      <c r="R40" s="57">
        <f>Q40/5</f>
        <v>75.400000000000006</v>
      </c>
    </row>
    <row r="41" spans="1:18" ht="15.75" x14ac:dyDescent="0.25">
      <c r="A41" s="57">
        <v>38</v>
      </c>
      <c r="B41" s="51">
        <v>13228449</v>
      </c>
      <c r="C41" s="51" t="s">
        <v>227</v>
      </c>
      <c r="D41" s="52" t="s">
        <v>127</v>
      </c>
      <c r="E41" s="61">
        <v>86</v>
      </c>
      <c r="F41" s="62" t="s">
        <v>24</v>
      </c>
      <c r="G41" s="62">
        <v>79</v>
      </c>
      <c r="H41" s="62" t="s">
        <v>25</v>
      </c>
      <c r="I41" s="62">
        <v>66</v>
      </c>
      <c r="J41" s="62" t="s">
        <v>25</v>
      </c>
      <c r="K41" s="62">
        <v>72</v>
      </c>
      <c r="L41" s="62" t="s">
        <v>24</v>
      </c>
      <c r="M41" s="62">
        <v>74</v>
      </c>
      <c r="N41" s="62" t="s">
        <v>25</v>
      </c>
      <c r="O41" s="53">
        <v>87</v>
      </c>
      <c r="P41" s="54" t="s">
        <v>25</v>
      </c>
      <c r="Q41" s="56">
        <f>E41+G41+I41+K41+M41</f>
        <v>377</v>
      </c>
      <c r="R41" s="57">
        <f>Q41/5</f>
        <v>75.400000000000006</v>
      </c>
    </row>
    <row r="42" spans="1:18" ht="15.75" x14ac:dyDescent="0.25">
      <c r="A42" s="57">
        <v>39</v>
      </c>
      <c r="B42" s="51">
        <v>13228389</v>
      </c>
      <c r="C42" s="51" t="s">
        <v>171</v>
      </c>
      <c r="D42" s="52" t="s">
        <v>127</v>
      </c>
      <c r="E42" s="53">
        <v>83</v>
      </c>
      <c r="F42" s="54" t="s">
        <v>24</v>
      </c>
      <c r="G42" s="54">
        <v>79</v>
      </c>
      <c r="H42" s="54" t="s">
        <v>25</v>
      </c>
      <c r="I42" s="54">
        <v>56</v>
      </c>
      <c r="J42" s="54" t="s">
        <v>26</v>
      </c>
      <c r="K42" s="54">
        <v>63</v>
      </c>
      <c r="L42" s="54" t="s">
        <v>25</v>
      </c>
      <c r="M42" s="55">
        <v>93</v>
      </c>
      <c r="N42" s="55" t="s">
        <v>23</v>
      </c>
      <c r="O42" s="53">
        <v>91</v>
      </c>
      <c r="P42" s="54" t="s">
        <v>24</v>
      </c>
      <c r="Q42" s="56">
        <f>E42+G42+I42+K42+M42</f>
        <v>374</v>
      </c>
      <c r="R42" s="57">
        <f>Q42/5</f>
        <v>74.8</v>
      </c>
    </row>
    <row r="43" spans="1:18" ht="15.75" x14ac:dyDescent="0.25">
      <c r="A43" s="57">
        <v>40</v>
      </c>
      <c r="B43" s="51">
        <v>13228437</v>
      </c>
      <c r="C43" s="51" t="s">
        <v>216</v>
      </c>
      <c r="D43" s="52" t="s">
        <v>128</v>
      </c>
      <c r="E43" s="53">
        <v>68</v>
      </c>
      <c r="F43" s="54" t="s">
        <v>27</v>
      </c>
      <c r="G43" s="54">
        <v>77</v>
      </c>
      <c r="H43" s="54" t="s">
        <v>25</v>
      </c>
      <c r="I43" s="54">
        <v>80</v>
      </c>
      <c r="J43" s="54" t="s">
        <v>23</v>
      </c>
      <c r="K43" s="54">
        <v>55</v>
      </c>
      <c r="L43" s="54" t="s">
        <v>26</v>
      </c>
      <c r="M43" s="55">
        <v>94</v>
      </c>
      <c r="N43" s="55" t="s">
        <v>22</v>
      </c>
      <c r="O43" s="53">
        <v>90</v>
      </c>
      <c r="P43" s="54" t="s">
        <v>24</v>
      </c>
      <c r="Q43" s="56">
        <f>E43+G43+I43+K43+M43</f>
        <v>374</v>
      </c>
      <c r="R43" s="57">
        <f>Q43/5</f>
        <v>74.8</v>
      </c>
    </row>
    <row r="44" spans="1:18" ht="15.75" x14ac:dyDescent="0.25">
      <c r="A44" s="57">
        <v>41</v>
      </c>
      <c r="B44" s="51">
        <v>13228373</v>
      </c>
      <c r="C44" s="51" t="s">
        <v>155</v>
      </c>
      <c r="D44" s="52" t="s">
        <v>127</v>
      </c>
      <c r="E44" s="53">
        <v>83</v>
      </c>
      <c r="F44" s="54" t="s">
        <v>24</v>
      </c>
      <c r="G44" s="54">
        <v>79</v>
      </c>
      <c r="H44" s="54" t="s">
        <v>25</v>
      </c>
      <c r="I44" s="54">
        <v>54</v>
      </c>
      <c r="J44" s="54" t="s">
        <v>26</v>
      </c>
      <c r="K44" s="54">
        <v>77</v>
      </c>
      <c r="L44" s="54" t="s">
        <v>24</v>
      </c>
      <c r="M44" s="55">
        <v>80</v>
      </c>
      <c r="N44" s="55" t="s">
        <v>25</v>
      </c>
      <c r="O44" s="53">
        <v>88</v>
      </c>
      <c r="P44" s="54" t="s">
        <v>25</v>
      </c>
      <c r="Q44" s="56">
        <f>E44+G44+I44+K44+M44</f>
        <v>373</v>
      </c>
      <c r="R44" s="57">
        <f>Q44/5</f>
        <v>74.599999999999994</v>
      </c>
    </row>
    <row r="45" spans="1:18" ht="15.75" x14ac:dyDescent="0.25">
      <c r="A45" s="57">
        <v>42</v>
      </c>
      <c r="B45" s="51">
        <v>13228416</v>
      </c>
      <c r="C45" s="51" t="s">
        <v>197</v>
      </c>
      <c r="D45" s="52" t="s">
        <v>128</v>
      </c>
      <c r="E45" s="53">
        <v>76</v>
      </c>
      <c r="F45" s="54" t="s">
        <v>25</v>
      </c>
      <c r="G45" s="54">
        <v>81</v>
      </c>
      <c r="H45" s="54" t="s">
        <v>24</v>
      </c>
      <c r="I45" s="54">
        <v>76</v>
      </c>
      <c r="J45" s="54" t="s">
        <v>24</v>
      </c>
      <c r="K45" s="54">
        <v>56</v>
      </c>
      <c r="L45" s="54" t="s">
        <v>26</v>
      </c>
      <c r="M45" s="55">
        <v>82</v>
      </c>
      <c r="N45" s="55" t="s">
        <v>24</v>
      </c>
      <c r="O45" s="53">
        <v>87</v>
      </c>
      <c r="P45" s="54" t="s">
        <v>25</v>
      </c>
      <c r="Q45" s="56">
        <f>E45+G45+I45+K45+M45</f>
        <v>371</v>
      </c>
      <c r="R45" s="57">
        <f>Q45/5</f>
        <v>74.2</v>
      </c>
    </row>
    <row r="46" spans="1:18" ht="15.75" x14ac:dyDescent="0.25">
      <c r="A46" s="57">
        <v>43</v>
      </c>
      <c r="B46" s="51">
        <v>13228436</v>
      </c>
      <c r="C46" s="51" t="s">
        <v>215</v>
      </c>
      <c r="D46" s="52" t="s">
        <v>128</v>
      </c>
      <c r="E46" s="58">
        <v>77</v>
      </c>
      <c r="F46" s="59" t="s">
        <v>25</v>
      </c>
      <c r="G46" s="54">
        <v>80</v>
      </c>
      <c r="H46" s="54" t="s">
        <v>25</v>
      </c>
      <c r="I46" s="59">
        <v>70</v>
      </c>
      <c r="J46" s="59" t="s">
        <v>24</v>
      </c>
      <c r="K46" s="59">
        <v>62</v>
      </c>
      <c r="L46" s="59" t="s">
        <v>25</v>
      </c>
      <c r="M46" s="60">
        <v>82</v>
      </c>
      <c r="N46" s="60" t="s">
        <v>24</v>
      </c>
      <c r="O46" s="53">
        <v>87</v>
      </c>
      <c r="P46" s="54" t="s">
        <v>25</v>
      </c>
      <c r="Q46" s="56">
        <f>E46+G46+I46+K46+M46</f>
        <v>371</v>
      </c>
      <c r="R46" s="57">
        <f>Q46/5</f>
        <v>74.2</v>
      </c>
    </row>
    <row r="47" spans="1:18" ht="15.75" x14ac:dyDescent="0.25">
      <c r="A47" s="57">
        <v>44</v>
      </c>
      <c r="B47" s="51">
        <v>13228445</v>
      </c>
      <c r="C47" s="51" t="s">
        <v>224</v>
      </c>
      <c r="D47" s="52" t="s">
        <v>127</v>
      </c>
      <c r="E47" s="61">
        <v>74</v>
      </c>
      <c r="F47" s="62" t="s">
        <v>26</v>
      </c>
      <c r="G47" s="62">
        <v>77</v>
      </c>
      <c r="H47" s="62" t="s">
        <v>25</v>
      </c>
      <c r="I47" s="62">
        <v>57</v>
      </c>
      <c r="J47" s="62" t="s">
        <v>26</v>
      </c>
      <c r="K47" s="62">
        <v>81</v>
      </c>
      <c r="L47" s="62" t="s">
        <v>23</v>
      </c>
      <c r="M47" s="62">
        <v>75</v>
      </c>
      <c r="N47" s="62" t="s">
        <v>25</v>
      </c>
      <c r="O47" s="53">
        <v>84</v>
      </c>
      <c r="P47" s="54" t="s">
        <v>26</v>
      </c>
      <c r="Q47" s="56">
        <f>E47+G47+I47+K47+M47</f>
        <v>364</v>
      </c>
      <c r="R47" s="57">
        <f>Q47/5</f>
        <v>72.8</v>
      </c>
    </row>
    <row r="48" spans="1:18" ht="15.75" x14ac:dyDescent="0.25">
      <c r="A48" s="57">
        <v>45</v>
      </c>
      <c r="B48" s="51">
        <v>13228402</v>
      </c>
      <c r="C48" s="51" t="s">
        <v>183</v>
      </c>
      <c r="D48" s="52" t="s">
        <v>127</v>
      </c>
      <c r="E48" s="53">
        <v>71</v>
      </c>
      <c r="F48" s="54" t="s">
        <v>26</v>
      </c>
      <c r="G48" s="54">
        <v>77</v>
      </c>
      <c r="H48" s="54" t="s">
        <v>25</v>
      </c>
      <c r="I48" s="54">
        <v>66</v>
      </c>
      <c r="J48" s="54" t="s">
        <v>25</v>
      </c>
      <c r="K48" s="54">
        <v>70</v>
      </c>
      <c r="L48" s="54" t="s">
        <v>24</v>
      </c>
      <c r="M48" s="55">
        <v>74</v>
      </c>
      <c r="N48" s="55" t="s">
        <v>25</v>
      </c>
      <c r="O48" s="53">
        <v>84</v>
      </c>
      <c r="P48" s="54" t="s">
        <v>26</v>
      </c>
      <c r="Q48" s="56">
        <f>E48+G48+I48+K48+M48</f>
        <v>358</v>
      </c>
      <c r="R48" s="57">
        <f>Q48/5</f>
        <v>71.599999999999994</v>
      </c>
    </row>
    <row r="49" spans="1:18" ht="15.75" x14ac:dyDescent="0.25">
      <c r="A49" s="57">
        <v>46</v>
      </c>
      <c r="B49" s="51">
        <v>13228392</v>
      </c>
      <c r="C49" s="51" t="s">
        <v>174</v>
      </c>
      <c r="D49" s="52" t="s">
        <v>127</v>
      </c>
      <c r="E49" s="53">
        <v>76</v>
      </c>
      <c r="F49" s="54" t="s">
        <v>25</v>
      </c>
      <c r="G49" s="54">
        <v>75</v>
      </c>
      <c r="H49" s="54" t="s">
        <v>25</v>
      </c>
      <c r="I49" s="54">
        <v>48</v>
      </c>
      <c r="J49" s="54" t="s">
        <v>27</v>
      </c>
      <c r="K49" s="54">
        <v>81</v>
      </c>
      <c r="L49" s="54" t="s">
        <v>23</v>
      </c>
      <c r="M49" s="55">
        <v>76</v>
      </c>
      <c r="N49" s="55" t="s">
        <v>25</v>
      </c>
      <c r="O49" s="53">
        <v>86</v>
      </c>
      <c r="P49" s="54" t="s">
        <v>25</v>
      </c>
      <c r="Q49" s="56">
        <f>E49+G49+I49+K49+M49</f>
        <v>356</v>
      </c>
      <c r="R49" s="57">
        <f>Q49/5</f>
        <v>71.2</v>
      </c>
    </row>
    <row r="50" spans="1:18" ht="15.75" x14ac:dyDescent="0.25">
      <c r="A50" s="57">
        <v>47</v>
      </c>
      <c r="B50" s="51">
        <v>13228396</v>
      </c>
      <c r="C50" s="51" t="s">
        <v>178</v>
      </c>
      <c r="D50" s="52" t="s">
        <v>127</v>
      </c>
      <c r="E50" s="53">
        <v>71</v>
      </c>
      <c r="F50" s="54" t="s">
        <v>26</v>
      </c>
      <c r="G50" s="54">
        <v>74</v>
      </c>
      <c r="H50" s="54" t="s">
        <v>26</v>
      </c>
      <c r="I50" s="54">
        <v>54</v>
      </c>
      <c r="J50" s="54" t="s">
        <v>26</v>
      </c>
      <c r="K50" s="54">
        <v>70</v>
      </c>
      <c r="L50" s="54" t="s">
        <v>24</v>
      </c>
      <c r="M50" s="55">
        <v>86</v>
      </c>
      <c r="N50" s="55" t="s">
        <v>24</v>
      </c>
      <c r="O50" s="53">
        <v>86</v>
      </c>
      <c r="P50" s="54" t="s">
        <v>25</v>
      </c>
      <c r="Q50" s="56">
        <f>E50+G50+I50+K50+M50</f>
        <v>355</v>
      </c>
      <c r="R50" s="57">
        <f>Q50/5</f>
        <v>71</v>
      </c>
    </row>
    <row r="51" spans="1:18" ht="15.75" x14ac:dyDescent="0.25">
      <c r="A51" s="57">
        <v>48</v>
      </c>
      <c r="B51" s="51">
        <v>13228399</v>
      </c>
      <c r="C51" s="51" t="s">
        <v>142</v>
      </c>
      <c r="D51" s="52" t="s">
        <v>127</v>
      </c>
      <c r="E51" s="53">
        <v>74</v>
      </c>
      <c r="F51" s="54" t="s">
        <v>26</v>
      </c>
      <c r="G51" s="54">
        <v>73</v>
      </c>
      <c r="H51" s="54" t="s">
        <v>26</v>
      </c>
      <c r="I51" s="54">
        <v>54</v>
      </c>
      <c r="J51" s="54" t="s">
        <v>26</v>
      </c>
      <c r="K51" s="54">
        <v>74</v>
      </c>
      <c r="L51" s="54" t="s">
        <v>24</v>
      </c>
      <c r="M51" s="55">
        <v>80</v>
      </c>
      <c r="N51" s="55" t="s">
        <v>25</v>
      </c>
      <c r="O51" s="53">
        <v>85</v>
      </c>
      <c r="P51" s="54" t="s">
        <v>26</v>
      </c>
      <c r="Q51" s="56">
        <f>E51+G51+I51+K51+M51</f>
        <v>355</v>
      </c>
      <c r="R51" s="57">
        <f>Q51/5</f>
        <v>71</v>
      </c>
    </row>
    <row r="52" spans="1:18" ht="15.75" x14ac:dyDescent="0.25">
      <c r="A52" s="57">
        <v>49</v>
      </c>
      <c r="B52" s="51">
        <v>13228395</v>
      </c>
      <c r="C52" s="51" t="s">
        <v>177</v>
      </c>
      <c r="D52" s="52" t="s">
        <v>127</v>
      </c>
      <c r="E52" s="53">
        <v>66</v>
      </c>
      <c r="F52" s="54" t="s">
        <v>27</v>
      </c>
      <c r="G52" s="54">
        <v>76</v>
      </c>
      <c r="H52" s="54" t="s">
        <v>25</v>
      </c>
      <c r="I52" s="54">
        <v>68</v>
      </c>
      <c r="J52" s="54" t="s">
        <v>25</v>
      </c>
      <c r="K52" s="54">
        <v>66</v>
      </c>
      <c r="L52" s="54" t="s">
        <v>25</v>
      </c>
      <c r="M52" s="55">
        <v>77</v>
      </c>
      <c r="N52" s="55" t="s">
        <v>25</v>
      </c>
      <c r="O52" s="53">
        <v>84</v>
      </c>
      <c r="P52" s="54" t="s">
        <v>26</v>
      </c>
      <c r="Q52" s="56">
        <f>E52+G52+I52+K52+M52</f>
        <v>353</v>
      </c>
      <c r="R52" s="57">
        <f>Q52/5</f>
        <v>70.599999999999994</v>
      </c>
    </row>
    <row r="53" spans="1:18" ht="15.75" x14ac:dyDescent="0.25">
      <c r="A53" s="57">
        <v>50</v>
      </c>
      <c r="B53" s="51">
        <v>13228424</v>
      </c>
      <c r="C53" s="51" t="s">
        <v>205</v>
      </c>
      <c r="D53" s="52" t="s">
        <v>128</v>
      </c>
      <c r="E53" s="53">
        <v>77</v>
      </c>
      <c r="F53" s="54" t="s">
        <v>25</v>
      </c>
      <c r="G53" s="54">
        <v>79</v>
      </c>
      <c r="H53" s="54" t="s">
        <v>25</v>
      </c>
      <c r="I53" s="54">
        <v>58</v>
      </c>
      <c r="J53" s="54" t="s">
        <v>26</v>
      </c>
      <c r="K53" s="54">
        <v>63</v>
      </c>
      <c r="L53" s="54" t="s">
        <v>25</v>
      </c>
      <c r="M53" s="55">
        <v>75</v>
      </c>
      <c r="N53" s="55" t="s">
        <v>25</v>
      </c>
      <c r="O53" s="53">
        <v>81</v>
      </c>
      <c r="P53" s="54" t="s">
        <v>27</v>
      </c>
      <c r="Q53" s="56">
        <f>E53+G53+I53+K53+M53</f>
        <v>352</v>
      </c>
      <c r="R53" s="57">
        <f>Q53/5</f>
        <v>70.400000000000006</v>
      </c>
    </row>
    <row r="54" spans="1:18" ht="15.75" x14ac:dyDescent="0.25">
      <c r="A54" s="57">
        <v>51</v>
      </c>
      <c r="B54" s="51">
        <v>13228435</v>
      </c>
      <c r="C54" s="51" t="s">
        <v>214</v>
      </c>
      <c r="D54" s="52" t="s">
        <v>127</v>
      </c>
      <c r="E54" s="53">
        <v>69</v>
      </c>
      <c r="F54" s="54" t="s">
        <v>27</v>
      </c>
      <c r="G54" s="54">
        <v>75</v>
      </c>
      <c r="H54" s="54" t="s">
        <v>25</v>
      </c>
      <c r="I54" s="54">
        <v>60</v>
      </c>
      <c r="J54" s="54" t="s">
        <v>25</v>
      </c>
      <c r="K54" s="54">
        <v>57</v>
      </c>
      <c r="L54" s="54" t="s">
        <v>26</v>
      </c>
      <c r="M54" s="55">
        <v>87</v>
      </c>
      <c r="N54" s="55" t="s">
        <v>24</v>
      </c>
      <c r="O54" s="53">
        <v>81</v>
      </c>
      <c r="P54" s="54" t="s">
        <v>27</v>
      </c>
      <c r="Q54" s="56">
        <f>E54+G54+I54+K54+M54</f>
        <v>348</v>
      </c>
      <c r="R54" s="57">
        <f>Q54/5</f>
        <v>69.599999999999994</v>
      </c>
    </row>
    <row r="55" spans="1:18" ht="15.75" x14ac:dyDescent="0.25">
      <c r="A55" s="57">
        <v>52</v>
      </c>
      <c r="B55" s="51">
        <v>13228369</v>
      </c>
      <c r="C55" s="51" t="s">
        <v>151</v>
      </c>
      <c r="D55" s="52" t="s">
        <v>127</v>
      </c>
      <c r="E55" s="53">
        <v>82</v>
      </c>
      <c r="F55" s="54" t="s">
        <v>24</v>
      </c>
      <c r="G55" s="54">
        <v>73</v>
      </c>
      <c r="H55" s="54" t="s">
        <v>26</v>
      </c>
      <c r="I55" s="54">
        <v>66</v>
      </c>
      <c r="J55" s="54" t="s">
        <v>25</v>
      </c>
      <c r="K55" s="54">
        <v>65</v>
      </c>
      <c r="L55" s="54" t="s">
        <v>25</v>
      </c>
      <c r="M55" s="55">
        <v>60</v>
      </c>
      <c r="N55" s="55" t="s">
        <v>27</v>
      </c>
      <c r="O55" s="53">
        <v>84</v>
      </c>
      <c r="P55" s="54" t="s">
        <v>26</v>
      </c>
      <c r="Q55" s="56">
        <f>E55+G55+I55+K55+M55</f>
        <v>346</v>
      </c>
      <c r="R55" s="57">
        <f>Q55/5</f>
        <v>69.2</v>
      </c>
    </row>
    <row r="56" spans="1:18" ht="15.75" x14ac:dyDescent="0.25">
      <c r="A56" s="57">
        <v>53</v>
      </c>
      <c r="B56" s="51">
        <v>13228380</v>
      </c>
      <c r="C56" s="51" t="s">
        <v>162</v>
      </c>
      <c r="D56" s="52" t="s">
        <v>127</v>
      </c>
      <c r="E56" s="53">
        <v>79</v>
      </c>
      <c r="F56" s="54" t="s">
        <v>25</v>
      </c>
      <c r="G56" s="54">
        <v>79</v>
      </c>
      <c r="H56" s="54" t="s">
        <v>25</v>
      </c>
      <c r="I56" s="54">
        <v>55</v>
      </c>
      <c r="J56" s="54" t="s">
        <v>26</v>
      </c>
      <c r="K56" s="54">
        <v>66</v>
      </c>
      <c r="L56" s="54" t="s">
        <v>25</v>
      </c>
      <c r="M56" s="55">
        <v>65</v>
      </c>
      <c r="N56" s="55" t="s">
        <v>27</v>
      </c>
      <c r="O56" s="53">
        <v>85</v>
      </c>
      <c r="P56" s="54" t="s">
        <v>26</v>
      </c>
      <c r="Q56" s="56">
        <f>E56+G56+I56+K56+M56</f>
        <v>344</v>
      </c>
      <c r="R56" s="57">
        <f>Q56/5</f>
        <v>68.8</v>
      </c>
    </row>
    <row r="57" spans="1:18" ht="15.75" x14ac:dyDescent="0.25">
      <c r="A57" s="57">
        <v>54</v>
      </c>
      <c r="B57" s="51">
        <v>13228408</v>
      </c>
      <c r="C57" s="51" t="s">
        <v>189</v>
      </c>
      <c r="D57" s="52" t="s">
        <v>128</v>
      </c>
      <c r="E57" s="53">
        <v>66</v>
      </c>
      <c r="F57" s="54" t="s">
        <v>27</v>
      </c>
      <c r="G57" s="73">
        <v>80</v>
      </c>
      <c r="H57" s="73" t="s">
        <v>25</v>
      </c>
      <c r="I57" s="54">
        <v>65</v>
      </c>
      <c r="J57" s="54" t="s">
        <v>25</v>
      </c>
      <c r="K57" s="73">
        <v>61</v>
      </c>
      <c r="L57" s="73" t="s">
        <v>25</v>
      </c>
      <c r="M57" s="74">
        <v>71</v>
      </c>
      <c r="N57" s="74" t="s">
        <v>26</v>
      </c>
      <c r="O57" s="53">
        <v>83</v>
      </c>
      <c r="P57" s="54" t="s">
        <v>26</v>
      </c>
      <c r="Q57" s="56">
        <f>E57+G57+I57+K57+M57</f>
        <v>343</v>
      </c>
      <c r="R57" s="57">
        <f>Q57/5</f>
        <v>68.599999999999994</v>
      </c>
    </row>
    <row r="58" spans="1:18" ht="15.75" x14ac:dyDescent="0.25">
      <c r="A58" s="57">
        <v>55</v>
      </c>
      <c r="B58" s="51">
        <v>13228360</v>
      </c>
      <c r="C58" s="51" t="s">
        <v>142</v>
      </c>
      <c r="D58" s="52" t="s">
        <v>127</v>
      </c>
      <c r="E58" s="53">
        <v>71</v>
      </c>
      <c r="F58" s="54" t="s">
        <v>26</v>
      </c>
      <c r="G58" s="54">
        <v>78</v>
      </c>
      <c r="H58" s="54" t="s">
        <v>25</v>
      </c>
      <c r="I58" s="54">
        <v>66</v>
      </c>
      <c r="J58" s="54" t="s">
        <v>25</v>
      </c>
      <c r="K58" s="54">
        <v>60</v>
      </c>
      <c r="L58" s="54" t="s">
        <v>26</v>
      </c>
      <c r="M58" s="55">
        <v>67</v>
      </c>
      <c r="N58" s="55" t="s">
        <v>26</v>
      </c>
      <c r="O58" s="53">
        <v>83</v>
      </c>
      <c r="P58" s="54" t="s">
        <v>26</v>
      </c>
      <c r="Q58" s="56">
        <f>E58+G58+I58+K58+M58</f>
        <v>342</v>
      </c>
      <c r="R58" s="57">
        <f>Q58/5</f>
        <v>68.400000000000006</v>
      </c>
    </row>
    <row r="59" spans="1:18" ht="15.75" x14ac:dyDescent="0.25">
      <c r="A59" s="57">
        <v>56</v>
      </c>
      <c r="B59" s="51">
        <v>13228390</v>
      </c>
      <c r="C59" s="51" t="s">
        <v>172</v>
      </c>
      <c r="D59" s="52" t="s">
        <v>127</v>
      </c>
      <c r="E59" s="53">
        <v>60</v>
      </c>
      <c r="F59" s="54" t="s">
        <v>28</v>
      </c>
      <c r="G59" s="54">
        <v>67</v>
      </c>
      <c r="H59" s="54" t="s">
        <v>27</v>
      </c>
      <c r="I59" s="54">
        <v>72</v>
      </c>
      <c r="J59" s="54" t="s">
        <v>24</v>
      </c>
      <c r="K59" s="54">
        <v>72</v>
      </c>
      <c r="L59" s="54" t="s">
        <v>24</v>
      </c>
      <c r="M59" s="55">
        <v>71</v>
      </c>
      <c r="N59" s="55" t="s">
        <v>26</v>
      </c>
      <c r="O59" s="53">
        <v>82</v>
      </c>
      <c r="P59" s="54" t="s">
        <v>26</v>
      </c>
      <c r="Q59" s="56">
        <f>E59+G59+I59+K59+M59</f>
        <v>342</v>
      </c>
      <c r="R59" s="57">
        <f>Q59/5</f>
        <v>68.400000000000006</v>
      </c>
    </row>
    <row r="60" spans="1:18" ht="15.75" x14ac:dyDescent="0.25">
      <c r="A60" s="57">
        <v>57</v>
      </c>
      <c r="B60" s="51">
        <v>13228401</v>
      </c>
      <c r="C60" s="51" t="s">
        <v>182</v>
      </c>
      <c r="D60" s="52" t="s">
        <v>127</v>
      </c>
      <c r="E60" s="53">
        <v>69</v>
      </c>
      <c r="F60" s="54" t="s">
        <v>27</v>
      </c>
      <c r="G60" s="54">
        <v>73</v>
      </c>
      <c r="H60" s="54" t="s">
        <v>26</v>
      </c>
      <c r="I60" s="54">
        <v>50</v>
      </c>
      <c r="J60" s="54" t="s">
        <v>27</v>
      </c>
      <c r="K60" s="54">
        <v>63</v>
      </c>
      <c r="L60" s="54" t="s">
        <v>25</v>
      </c>
      <c r="M60" s="55">
        <v>81</v>
      </c>
      <c r="N60" s="55" t="s">
        <v>25</v>
      </c>
      <c r="O60" s="53">
        <v>84</v>
      </c>
      <c r="P60" s="54" t="s">
        <v>26</v>
      </c>
      <c r="Q60" s="56">
        <f>E60+G60+I60+K60+M60</f>
        <v>336</v>
      </c>
      <c r="R60" s="57">
        <f>Q60/5</f>
        <v>67.2</v>
      </c>
    </row>
    <row r="61" spans="1:18" ht="15.75" x14ac:dyDescent="0.25">
      <c r="A61" s="57">
        <v>58</v>
      </c>
      <c r="B61" s="51">
        <v>13228361</v>
      </c>
      <c r="C61" s="51" t="s">
        <v>143</v>
      </c>
      <c r="D61" s="52" t="s">
        <v>127</v>
      </c>
      <c r="E61" s="53">
        <v>74</v>
      </c>
      <c r="F61" s="54" t="s">
        <v>26</v>
      </c>
      <c r="G61" s="54">
        <v>77</v>
      </c>
      <c r="H61" s="54" t="s">
        <v>25</v>
      </c>
      <c r="I61" s="54">
        <v>49</v>
      </c>
      <c r="J61" s="54" t="s">
        <v>27</v>
      </c>
      <c r="K61" s="54">
        <v>64</v>
      </c>
      <c r="L61" s="54" t="s">
        <v>25</v>
      </c>
      <c r="M61" s="55">
        <v>71</v>
      </c>
      <c r="N61" s="55" t="s">
        <v>26</v>
      </c>
      <c r="O61" s="53">
        <v>85</v>
      </c>
      <c r="P61" s="54" t="s">
        <v>26</v>
      </c>
      <c r="Q61" s="56">
        <f>E61+G61+I61+K61+M61</f>
        <v>335</v>
      </c>
      <c r="R61" s="57">
        <f>Q61/5</f>
        <v>67</v>
      </c>
    </row>
    <row r="62" spans="1:18" ht="15.75" x14ac:dyDescent="0.25">
      <c r="A62" s="57">
        <v>59</v>
      </c>
      <c r="B62" s="51">
        <v>13228370</v>
      </c>
      <c r="C62" s="51" t="s">
        <v>152</v>
      </c>
      <c r="D62" s="52" t="s">
        <v>127</v>
      </c>
      <c r="E62" s="53">
        <v>71</v>
      </c>
      <c r="F62" s="54" t="s">
        <v>26</v>
      </c>
      <c r="G62" s="54">
        <v>85</v>
      </c>
      <c r="H62" s="54" t="s">
        <v>24</v>
      </c>
      <c r="I62" s="54">
        <v>50</v>
      </c>
      <c r="J62" s="54" t="s">
        <v>27</v>
      </c>
      <c r="K62" s="54">
        <v>64</v>
      </c>
      <c r="L62" s="54" t="s">
        <v>25</v>
      </c>
      <c r="M62" s="55">
        <v>65</v>
      </c>
      <c r="N62" s="55" t="s">
        <v>27</v>
      </c>
      <c r="O62" s="53">
        <v>82</v>
      </c>
      <c r="P62" s="54" t="s">
        <v>26</v>
      </c>
      <c r="Q62" s="56">
        <f>E62+G62+I62+K62+M62</f>
        <v>335</v>
      </c>
      <c r="R62" s="57">
        <f>Q62/5</f>
        <v>67</v>
      </c>
    </row>
    <row r="63" spans="1:18" ht="15.75" x14ac:dyDescent="0.25">
      <c r="A63" s="57">
        <v>60</v>
      </c>
      <c r="B63" s="51">
        <v>13228381</v>
      </c>
      <c r="C63" s="51" t="s">
        <v>163</v>
      </c>
      <c r="D63" s="52" t="s">
        <v>127</v>
      </c>
      <c r="E63" s="53">
        <v>66</v>
      </c>
      <c r="F63" s="54" t="s">
        <v>27</v>
      </c>
      <c r="G63" s="54">
        <v>68</v>
      </c>
      <c r="H63" s="54" t="s">
        <v>27</v>
      </c>
      <c r="I63" s="54">
        <v>64</v>
      </c>
      <c r="J63" s="54" t="s">
        <v>25</v>
      </c>
      <c r="K63" s="54">
        <v>62</v>
      </c>
      <c r="L63" s="54" t="s">
        <v>25</v>
      </c>
      <c r="M63" s="55">
        <v>74</v>
      </c>
      <c r="N63" s="55" t="s">
        <v>25</v>
      </c>
      <c r="O63" s="53">
        <v>81</v>
      </c>
      <c r="P63" s="54" t="s">
        <v>27</v>
      </c>
      <c r="Q63" s="56">
        <f>E63+G63+I63+K63+M63</f>
        <v>334</v>
      </c>
      <c r="R63" s="57">
        <f>Q63/5</f>
        <v>66.8</v>
      </c>
    </row>
    <row r="64" spans="1:18" ht="15.75" x14ac:dyDescent="0.25">
      <c r="A64" s="57">
        <v>61</v>
      </c>
      <c r="B64" s="51">
        <v>13228441</v>
      </c>
      <c r="C64" s="51" t="s">
        <v>220</v>
      </c>
      <c r="D64" s="52" t="s">
        <v>127</v>
      </c>
      <c r="E64" s="63">
        <v>65</v>
      </c>
      <c r="F64" s="64" t="s">
        <v>27</v>
      </c>
      <c r="G64" s="64">
        <v>78</v>
      </c>
      <c r="H64" s="64" t="s">
        <v>25</v>
      </c>
      <c r="I64" s="62">
        <v>58</v>
      </c>
      <c r="J64" s="62" t="s">
        <v>26</v>
      </c>
      <c r="K64" s="62">
        <v>66</v>
      </c>
      <c r="L64" s="62" t="s">
        <v>25</v>
      </c>
      <c r="M64" s="62">
        <v>67</v>
      </c>
      <c r="N64" s="62" t="s">
        <v>26</v>
      </c>
      <c r="O64" s="53">
        <v>80</v>
      </c>
      <c r="P64" s="54" t="s">
        <v>27</v>
      </c>
      <c r="Q64" s="56">
        <f>E64+G64+I64+K64+M64</f>
        <v>334</v>
      </c>
      <c r="R64" s="57">
        <f>Q64/5</f>
        <v>66.8</v>
      </c>
    </row>
    <row r="65" spans="1:18" ht="15.75" x14ac:dyDescent="0.25">
      <c r="A65" s="57">
        <v>62</v>
      </c>
      <c r="B65" s="51">
        <v>13228448</v>
      </c>
      <c r="C65" s="51" t="s">
        <v>226</v>
      </c>
      <c r="D65" s="52" t="s">
        <v>128</v>
      </c>
      <c r="E65" s="61">
        <v>70</v>
      </c>
      <c r="F65" s="62" t="s">
        <v>26</v>
      </c>
      <c r="G65" s="62">
        <v>76</v>
      </c>
      <c r="H65" s="62" t="s">
        <v>25</v>
      </c>
      <c r="I65" s="62">
        <v>64</v>
      </c>
      <c r="J65" s="62" t="s">
        <v>25</v>
      </c>
      <c r="K65" s="62">
        <v>52</v>
      </c>
      <c r="L65" s="62" t="s">
        <v>27</v>
      </c>
      <c r="M65" s="62">
        <v>72</v>
      </c>
      <c r="N65" s="62" t="s">
        <v>26</v>
      </c>
      <c r="O65" s="53">
        <v>83</v>
      </c>
      <c r="P65" s="54" t="s">
        <v>26</v>
      </c>
      <c r="Q65" s="56">
        <f>E65+G65+I65+K65+M65</f>
        <v>334</v>
      </c>
      <c r="R65" s="57">
        <f>Q65/5</f>
        <v>66.8</v>
      </c>
    </row>
    <row r="66" spans="1:18" ht="15.75" x14ac:dyDescent="0.25">
      <c r="A66" s="57">
        <v>63</v>
      </c>
      <c r="B66" s="51">
        <v>13228391</v>
      </c>
      <c r="C66" s="51" t="s">
        <v>173</v>
      </c>
      <c r="D66" s="52" t="s">
        <v>127</v>
      </c>
      <c r="E66" s="53">
        <v>70</v>
      </c>
      <c r="F66" s="54" t="s">
        <v>26</v>
      </c>
      <c r="G66" s="54">
        <v>72</v>
      </c>
      <c r="H66" s="54" t="s">
        <v>26</v>
      </c>
      <c r="I66" s="54">
        <v>46</v>
      </c>
      <c r="J66" s="54" t="s">
        <v>27</v>
      </c>
      <c r="K66" s="54">
        <v>65</v>
      </c>
      <c r="L66" s="54" t="s">
        <v>25</v>
      </c>
      <c r="M66" s="55">
        <v>80</v>
      </c>
      <c r="N66" s="55" t="s">
        <v>25</v>
      </c>
      <c r="O66" s="53">
        <v>82</v>
      </c>
      <c r="P66" s="54" t="s">
        <v>26</v>
      </c>
      <c r="Q66" s="56">
        <f>E66+G66+I66+K66+M66</f>
        <v>333</v>
      </c>
      <c r="R66" s="57">
        <f>Q66/5</f>
        <v>66.599999999999994</v>
      </c>
    </row>
    <row r="67" spans="1:18" ht="15.75" x14ac:dyDescent="0.25">
      <c r="A67" s="57">
        <v>64</v>
      </c>
      <c r="B67" s="51">
        <v>13228426</v>
      </c>
      <c r="C67" s="51" t="s">
        <v>207</v>
      </c>
      <c r="D67" s="52" t="s">
        <v>127</v>
      </c>
      <c r="E67" s="58">
        <v>65</v>
      </c>
      <c r="F67" s="59" t="s">
        <v>27</v>
      </c>
      <c r="G67" s="59">
        <v>67</v>
      </c>
      <c r="H67" s="59" t="s">
        <v>27</v>
      </c>
      <c r="I67" s="54">
        <v>64</v>
      </c>
      <c r="J67" s="54" t="s">
        <v>25</v>
      </c>
      <c r="K67" s="59">
        <v>67</v>
      </c>
      <c r="L67" s="59" t="s">
        <v>25</v>
      </c>
      <c r="M67" s="60">
        <v>69</v>
      </c>
      <c r="N67" s="60" t="s">
        <v>26</v>
      </c>
      <c r="O67" s="53">
        <v>78</v>
      </c>
      <c r="P67" s="54" t="s">
        <v>27</v>
      </c>
      <c r="Q67" s="56">
        <f>E67+G67+I67+K67+M67</f>
        <v>332</v>
      </c>
      <c r="R67" s="57">
        <f>Q67/5</f>
        <v>66.400000000000006</v>
      </c>
    </row>
    <row r="68" spans="1:18" ht="15.75" x14ac:dyDescent="0.25">
      <c r="A68" s="57">
        <v>65</v>
      </c>
      <c r="B68" s="51">
        <v>13228365</v>
      </c>
      <c r="C68" s="51" t="s">
        <v>147</v>
      </c>
      <c r="D68" s="52" t="s">
        <v>127</v>
      </c>
      <c r="E68" s="53">
        <v>65</v>
      </c>
      <c r="F68" s="54" t="s">
        <v>27</v>
      </c>
      <c r="G68" s="54">
        <v>67</v>
      </c>
      <c r="H68" s="54" t="s">
        <v>27</v>
      </c>
      <c r="I68" s="54">
        <v>64</v>
      </c>
      <c r="J68" s="54" t="s">
        <v>25</v>
      </c>
      <c r="K68" s="54">
        <v>62</v>
      </c>
      <c r="L68" s="54" t="s">
        <v>25</v>
      </c>
      <c r="M68" s="55">
        <v>69</v>
      </c>
      <c r="N68" s="55" t="s">
        <v>26</v>
      </c>
      <c r="O68" s="53">
        <v>76</v>
      </c>
      <c r="P68" s="54" t="s">
        <v>28</v>
      </c>
      <c r="Q68" s="56">
        <f>E68+G68+I68+K68+M68</f>
        <v>327</v>
      </c>
      <c r="R68" s="57">
        <f>Q68/5</f>
        <v>65.400000000000006</v>
      </c>
    </row>
    <row r="69" spans="1:18" ht="15.75" x14ac:dyDescent="0.25">
      <c r="A69" s="57">
        <v>66</v>
      </c>
      <c r="B69" s="51">
        <v>13228407</v>
      </c>
      <c r="C69" s="51" t="s">
        <v>188</v>
      </c>
      <c r="D69" s="52" t="s">
        <v>128</v>
      </c>
      <c r="E69" s="53">
        <v>62</v>
      </c>
      <c r="F69" s="54" t="s">
        <v>27</v>
      </c>
      <c r="G69" s="54">
        <v>81</v>
      </c>
      <c r="H69" s="54" t="s">
        <v>24</v>
      </c>
      <c r="I69" s="54">
        <v>66</v>
      </c>
      <c r="J69" s="54" t="s">
        <v>25</v>
      </c>
      <c r="K69" s="54">
        <v>51</v>
      </c>
      <c r="L69" s="54" t="s">
        <v>27</v>
      </c>
      <c r="M69" s="55">
        <v>67</v>
      </c>
      <c r="N69" s="55" t="s">
        <v>26</v>
      </c>
      <c r="O69" s="53">
        <v>82</v>
      </c>
      <c r="P69" s="54" t="s">
        <v>26</v>
      </c>
      <c r="Q69" s="56">
        <f>E69+G69+I69+K69+M69</f>
        <v>327</v>
      </c>
      <c r="R69" s="57">
        <f>Q69/5</f>
        <v>65.400000000000006</v>
      </c>
    </row>
    <row r="70" spans="1:18" ht="15.75" x14ac:dyDescent="0.25">
      <c r="A70" s="57">
        <v>67</v>
      </c>
      <c r="B70" s="51">
        <v>13228447</v>
      </c>
      <c r="C70" s="51" t="s">
        <v>209</v>
      </c>
      <c r="D70" s="52" t="s">
        <v>128</v>
      </c>
      <c r="E70" s="61">
        <v>64</v>
      </c>
      <c r="F70" s="62" t="s">
        <v>27</v>
      </c>
      <c r="G70" s="62">
        <v>76</v>
      </c>
      <c r="H70" s="62" t="s">
        <v>25</v>
      </c>
      <c r="I70" s="62">
        <v>58</v>
      </c>
      <c r="J70" s="62" t="s">
        <v>26</v>
      </c>
      <c r="K70" s="62">
        <v>60</v>
      </c>
      <c r="L70" s="62" t="s">
        <v>26</v>
      </c>
      <c r="M70" s="62">
        <v>69</v>
      </c>
      <c r="N70" s="62" t="s">
        <v>26</v>
      </c>
      <c r="O70" s="53">
        <v>81</v>
      </c>
      <c r="P70" s="54" t="s">
        <v>27</v>
      </c>
      <c r="Q70" s="56">
        <f>E70+G70+I70+K70+M70</f>
        <v>327</v>
      </c>
      <c r="R70" s="57">
        <f>Q70/5</f>
        <v>65.400000000000006</v>
      </c>
    </row>
    <row r="71" spans="1:18" ht="15.75" x14ac:dyDescent="0.25">
      <c r="A71" s="57">
        <v>68</v>
      </c>
      <c r="B71" s="51">
        <v>13228418</v>
      </c>
      <c r="C71" s="51" t="s">
        <v>199</v>
      </c>
      <c r="D71" s="52" t="s">
        <v>127</v>
      </c>
      <c r="E71" s="53">
        <v>67</v>
      </c>
      <c r="F71" s="54" t="s">
        <v>27</v>
      </c>
      <c r="G71" s="54">
        <v>74</v>
      </c>
      <c r="H71" s="54" t="s">
        <v>26</v>
      </c>
      <c r="I71" s="54">
        <v>52</v>
      </c>
      <c r="J71" s="54" t="s">
        <v>26</v>
      </c>
      <c r="K71" s="54">
        <v>63</v>
      </c>
      <c r="L71" s="54" t="s">
        <v>25</v>
      </c>
      <c r="M71" s="55">
        <v>69</v>
      </c>
      <c r="N71" s="55" t="s">
        <v>26</v>
      </c>
      <c r="O71" s="53">
        <v>80</v>
      </c>
      <c r="P71" s="54" t="s">
        <v>27</v>
      </c>
      <c r="Q71" s="56">
        <f>E71+G71+I71+K71+M71</f>
        <v>325</v>
      </c>
      <c r="R71" s="57">
        <f>Q71/5</f>
        <v>65</v>
      </c>
    </row>
    <row r="72" spans="1:18" ht="15.75" x14ac:dyDescent="0.25">
      <c r="A72" s="57">
        <v>69</v>
      </c>
      <c r="B72" s="51">
        <v>13228429</v>
      </c>
      <c r="C72" s="51" t="s">
        <v>197</v>
      </c>
      <c r="D72" s="52" t="s">
        <v>128</v>
      </c>
      <c r="E72" s="53">
        <v>73</v>
      </c>
      <c r="F72" s="54" t="s">
        <v>26</v>
      </c>
      <c r="G72" s="54">
        <v>70</v>
      </c>
      <c r="H72" s="54" t="s">
        <v>26</v>
      </c>
      <c r="I72" s="54">
        <v>52</v>
      </c>
      <c r="J72" s="54" t="s">
        <v>26</v>
      </c>
      <c r="K72" s="54">
        <v>62</v>
      </c>
      <c r="L72" s="54" t="s">
        <v>25</v>
      </c>
      <c r="M72" s="55">
        <v>68</v>
      </c>
      <c r="N72" s="55" t="s">
        <v>26</v>
      </c>
      <c r="O72" s="53">
        <v>81</v>
      </c>
      <c r="P72" s="54" t="s">
        <v>27</v>
      </c>
      <c r="Q72" s="56">
        <f>E72+G72+I72+K72+M72</f>
        <v>325</v>
      </c>
      <c r="R72" s="57">
        <f>Q72/5</f>
        <v>65</v>
      </c>
    </row>
    <row r="73" spans="1:18" ht="15.75" x14ac:dyDescent="0.25">
      <c r="A73" s="57">
        <v>70</v>
      </c>
      <c r="B73" s="51">
        <v>13228397</v>
      </c>
      <c r="C73" s="51" t="s">
        <v>179</v>
      </c>
      <c r="D73" s="52" t="s">
        <v>127</v>
      </c>
      <c r="E73" s="53">
        <v>61</v>
      </c>
      <c r="F73" s="54" t="s">
        <v>28</v>
      </c>
      <c r="G73" s="54">
        <v>77</v>
      </c>
      <c r="H73" s="54" t="s">
        <v>25</v>
      </c>
      <c r="I73" s="54">
        <v>54</v>
      </c>
      <c r="J73" s="54" t="s">
        <v>26</v>
      </c>
      <c r="K73" s="54">
        <v>59</v>
      </c>
      <c r="L73" s="54" t="s">
        <v>26</v>
      </c>
      <c r="M73" s="55">
        <v>65</v>
      </c>
      <c r="N73" s="55" t="s">
        <v>27</v>
      </c>
      <c r="O73" s="53">
        <v>80</v>
      </c>
      <c r="P73" s="54" t="s">
        <v>27</v>
      </c>
      <c r="Q73" s="56">
        <f>E73+G73+I73+K73+M73</f>
        <v>316</v>
      </c>
      <c r="R73" s="57">
        <f>Q73/5</f>
        <v>63.2</v>
      </c>
    </row>
    <row r="74" spans="1:18" ht="15.75" x14ac:dyDescent="0.25">
      <c r="A74" s="57">
        <v>71</v>
      </c>
      <c r="B74" s="51">
        <v>13228439</v>
      </c>
      <c r="C74" s="51" t="s">
        <v>218</v>
      </c>
      <c r="D74" s="52" t="s">
        <v>128</v>
      </c>
      <c r="E74" s="63">
        <v>59</v>
      </c>
      <c r="F74" s="64" t="s">
        <v>28</v>
      </c>
      <c r="G74" s="64">
        <v>74</v>
      </c>
      <c r="H74" s="64" t="s">
        <v>26</v>
      </c>
      <c r="I74" s="62">
        <v>58</v>
      </c>
      <c r="J74" s="62" t="s">
        <v>26</v>
      </c>
      <c r="K74" s="62">
        <v>49</v>
      </c>
      <c r="L74" s="62" t="s">
        <v>27</v>
      </c>
      <c r="M74" s="62">
        <v>75</v>
      </c>
      <c r="N74" s="62" t="s">
        <v>25</v>
      </c>
      <c r="O74" s="53">
        <v>76</v>
      </c>
      <c r="P74" s="54" t="s">
        <v>28</v>
      </c>
      <c r="Q74" s="56">
        <f>E74+G74+I74+K74+M74</f>
        <v>315</v>
      </c>
      <c r="R74" s="57">
        <f>Q74/5</f>
        <v>63</v>
      </c>
    </row>
    <row r="75" spans="1:18" ht="15.75" x14ac:dyDescent="0.25">
      <c r="A75" s="57">
        <v>72</v>
      </c>
      <c r="B75" s="51">
        <v>13228413</v>
      </c>
      <c r="C75" s="51" t="s">
        <v>194</v>
      </c>
      <c r="D75" s="52" t="s">
        <v>127</v>
      </c>
      <c r="E75" s="53">
        <v>60</v>
      </c>
      <c r="F75" s="54" t="s">
        <v>28</v>
      </c>
      <c r="G75" s="54">
        <v>75</v>
      </c>
      <c r="H75" s="54" t="s">
        <v>25</v>
      </c>
      <c r="I75" s="54">
        <v>67</v>
      </c>
      <c r="J75" s="54" t="s">
        <v>25</v>
      </c>
      <c r="K75" s="54">
        <v>51</v>
      </c>
      <c r="L75" s="54" t="s">
        <v>27</v>
      </c>
      <c r="M75" s="55">
        <v>59</v>
      </c>
      <c r="N75" s="55" t="s">
        <v>27</v>
      </c>
      <c r="O75" s="53">
        <v>80</v>
      </c>
      <c r="P75" s="54" t="s">
        <v>27</v>
      </c>
      <c r="Q75" s="56">
        <f>E75+G75+I75+K75+M75</f>
        <v>312</v>
      </c>
      <c r="R75" s="57">
        <f>Q75/5</f>
        <v>62.4</v>
      </c>
    </row>
    <row r="76" spans="1:18" ht="15.75" x14ac:dyDescent="0.25">
      <c r="A76" s="57">
        <v>73</v>
      </c>
      <c r="B76" s="51">
        <v>13228446</v>
      </c>
      <c r="C76" s="51" t="s">
        <v>225</v>
      </c>
      <c r="D76" s="52" t="s">
        <v>128</v>
      </c>
      <c r="E76" s="61">
        <v>65</v>
      </c>
      <c r="F76" s="62" t="s">
        <v>27</v>
      </c>
      <c r="G76" s="62">
        <v>76</v>
      </c>
      <c r="H76" s="62" t="s">
        <v>25</v>
      </c>
      <c r="I76" s="62">
        <v>55</v>
      </c>
      <c r="J76" s="62" t="s">
        <v>26</v>
      </c>
      <c r="K76" s="62">
        <v>48</v>
      </c>
      <c r="L76" s="62" t="s">
        <v>27</v>
      </c>
      <c r="M76" s="62">
        <v>67</v>
      </c>
      <c r="N76" s="62" t="s">
        <v>26</v>
      </c>
      <c r="O76" s="53">
        <v>77</v>
      </c>
      <c r="P76" s="54" t="s">
        <v>27</v>
      </c>
      <c r="Q76" s="56">
        <f>E76+G76+I76+K76+M76</f>
        <v>311</v>
      </c>
      <c r="R76" s="57">
        <f>Q76/5</f>
        <v>62.2</v>
      </c>
    </row>
    <row r="77" spans="1:18" ht="15.75" x14ac:dyDescent="0.25">
      <c r="A77" s="57">
        <v>74</v>
      </c>
      <c r="B77" s="51">
        <v>13228409</v>
      </c>
      <c r="C77" s="51" t="s">
        <v>190</v>
      </c>
      <c r="D77" s="52" t="s">
        <v>127</v>
      </c>
      <c r="E77" s="53">
        <v>65</v>
      </c>
      <c r="F77" s="54" t="s">
        <v>27</v>
      </c>
      <c r="G77" s="54">
        <v>75</v>
      </c>
      <c r="H77" s="54" t="s">
        <v>25</v>
      </c>
      <c r="I77" s="54">
        <v>52</v>
      </c>
      <c r="J77" s="54" t="s">
        <v>26</v>
      </c>
      <c r="K77" s="54">
        <v>55</v>
      </c>
      <c r="L77" s="54" t="s">
        <v>26</v>
      </c>
      <c r="M77" s="55">
        <v>61</v>
      </c>
      <c r="N77" s="55" t="s">
        <v>27</v>
      </c>
      <c r="O77" s="53">
        <v>80</v>
      </c>
      <c r="P77" s="54" t="s">
        <v>27</v>
      </c>
      <c r="Q77" s="56">
        <f>E77+G77+I77+K77+M77</f>
        <v>308</v>
      </c>
      <c r="R77" s="57">
        <f>Q77/5</f>
        <v>61.6</v>
      </c>
    </row>
    <row r="78" spans="1:18" ht="15.75" x14ac:dyDescent="0.25">
      <c r="A78" s="57">
        <v>75</v>
      </c>
      <c r="B78" s="51">
        <v>13228403</v>
      </c>
      <c r="C78" s="51" t="s">
        <v>184</v>
      </c>
      <c r="D78" s="52" t="s">
        <v>128</v>
      </c>
      <c r="E78" s="53">
        <v>73</v>
      </c>
      <c r="F78" s="54" t="s">
        <v>26</v>
      </c>
      <c r="G78" s="54">
        <v>68</v>
      </c>
      <c r="H78" s="54" t="s">
        <v>27</v>
      </c>
      <c r="I78" s="54">
        <v>49</v>
      </c>
      <c r="J78" s="54" t="s">
        <v>27</v>
      </c>
      <c r="K78" s="54">
        <v>53</v>
      </c>
      <c r="L78" s="54" t="s">
        <v>26</v>
      </c>
      <c r="M78" s="55">
        <v>64</v>
      </c>
      <c r="N78" s="55" t="s">
        <v>27</v>
      </c>
      <c r="O78" s="53">
        <v>77</v>
      </c>
      <c r="P78" s="54" t="s">
        <v>27</v>
      </c>
      <c r="Q78" s="56">
        <f>E78+G78+I78+K78+M78</f>
        <v>307</v>
      </c>
      <c r="R78" s="57">
        <f>Q78/5</f>
        <v>61.4</v>
      </c>
    </row>
    <row r="79" spans="1:18" ht="15.75" x14ac:dyDescent="0.25">
      <c r="A79" s="57">
        <v>76</v>
      </c>
      <c r="B79" s="51">
        <v>13228442</v>
      </c>
      <c r="C79" s="51" t="s">
        <v>221</v>
      </c>
      <c r="D79" s="52" t="s">
        <v>128</v>
      </c>
      <c r="E79" s="63">
        <v>65</v>
      </c>
      <c r="F79" s="64" t="s">
        <v>27</v>
      </c>
      <c r="G79" s="62">
        <v>69</v>
      </c>
      <c r="H79" s="62" t="s">
        <v>27</v>
      </c>
      <c r="I79" s="64">
        <v>49</v>
      </c>
      <c r="J79" s="64" t="s">
        <v>27</v>
      </c>
      <c r="K79" s="62">
        <v>55</v>
      </c>
      <c r="L79" s="62" t="s">
        <v>26</v>
      </c>
      <c r="M79" s="62">
        <v>66</v>
      </c>
      <c r="N79" s="62" t="s">
        <v>27</v>
      </c>
      <c r="O79" s="53">
        <v>77</v>
      </c>
      <c r="P79" s="54" t="s">
        <v>27</v>
      </c>
      <c r="Q79" s="56">
        <f>E79+G79+I79+K79+M79</f>
        <v>304</v>
      </c>
      <c r="R79" s="57">
        <f>Q79/5</f>
        <v>60.8</v>
      </c>
    </row>
    <row r="80" spans="1:18" ht="15.75" x14ac:dyDescent="0.25">
      <c r="A80" s="57">
        <v>77</v>
      </c>
      <c r="B80" s="51">
        <v>13228427</v>
      </c>
      <c r="C80" s="51" t="s">
        <v>208</v>
      </c>
      <c r="D80" s="52" t="s">
        <v>127</v>
      </c>
      <c r="E80" s="53">
        <v>57</v>
      </c>
      <c r="F80" s="54" t="s">
        <v>28</v>
      </c>
      <c r="G80" s="54">
        <v>67</v>
      </c>
      <c r="H80" s="54" t="s">
        <v>27</v>
      </c>
      <c r="I80" s="54">
        <v>53</v>
      </c>
      <c r="J80" s="54" t="s">
        <v>26</v>
      </c>
      <c r="K80" s="54">
        <v>52</v>
      </c>
      <c r="L80" s="54" t="s">
        <v>27</v>
      </c>
      <c r="M80" s="55">
        <v>60</v>
      </c>
      <c r="N80" s="55" t="s">
        <v>27</v>
      </c>
      <c r="O80" s="53">
        <v>74</v>
      </c>
      <c r="P80" s="54" t="s">
        <v>28</v>
      </c>
      <c r="Q80" s="56">
        <f>E80+G80+I80+K80+M80</f>
        <v>289</v>
      </c>
      <c r="R80" s="57">
        <f>Q80/5</f>
        <v>57.8</v>
      </c>
    </row>
    <row r="81" spans="1:18" ht="15.75" x14ac:dyDescent="0.25">
      <c r="A81" s="57">
        <v>78</v>
      </c>
      <c r="B81" s="51">
        <v>13228450</v>
      </c>
      <c r="C81" s="51" t="s">
        <v>228</v>
      </c>
      <c r="D81" s="52" t="s">
        <v>128</v>
      </c>
      <c r="E81" s="61">
        <v>68</v>
      </c>
      <c r="F81" s="62" t="s">
        <v>27</v>
      </c>
      <c r="G81" s="62">
        <v>51</v>
      </c>
      <c r="H81" s="62" t="s">
        <v>29</v>
      </c>
      <c r="I81" s="62">
        <v>47</v>
      </c>
      <c r="J81" s="62" t="s">
        <v>27</v>
      </c>
      <c r="K81" s="62">
        <v>49</v>
      </c>
      <c r="L81" s="62" t="s">
        <v>27</v>
      </c>
      <c r="M81" s="62">
        <v>68</v>
      </c>
      <c r="N81" s="62" t="s">
        <v>26</v>
      </c>
      <c r="O81" s="53">
        <v>74</v>
      </c>
      <c r="P81" s="54" t="s">
        <v>28</v>
      </c>
      <c r="Q81" s="56">
        <f>E81+G81+I81+K81+M81</f>
        <v>283</v>
      </c>
      <c r="R81" s="57">
        <f>Q81/5</f>
        <v>56.6</v>
      </c>
    </row>
    <row r="82" spans="1:18" ht="15.75" x14ac:dyDescent="0.25">
      <c r="A82" s="57">
        <v>79</v>
      </c>
      <c r="B82" s="51">
        <v>13228434</v>
      </c>
      <c r="C82" s="51" t="s">
        <v>213</v>
      </c>
      <c r="D82" s="52" t="s">
        <v>127</v>
      </c>
      <c r="E82" s="58">
        <v>54</v>
      </c>
      <c r="F82" s="59" t="s">
        <v>28</v>
      </c>
      <c r="G82" s="59">
        <v>67</v>
      </c>
      <c r="H82" s="59" t="s">
        <v>27</v>
      </c>
      <c r="I82" s="59">
        <v>44</v>
      </c>
      <c r="J82" s="59" t="s">
        <v>28</v>
      </c>
      <c r="K82" s="59">
        <v>55</v>
      </c>
      <c r="L82" s="59" t="s">
        <v>26</v>
      </c>
      <c r="M82" s="60">
        <v>62</v>
      </c>
      <c r="N82" s="60" t="s">
        <v>27</v>
      </c>
      <c r="O82" s="53">
        <v>71</v>
      </c>
      <c r="P82" s="54" t="s">
        <v>28</v>
      </c>
      <c r="Q82" s="56">
        <f>E82+G82+I82+K82+M82</f>
        <v>282</v>
      </c>
      <c r="R82" s="57">
        <f>Q82/5</f>
        <v>56.4</v>
      </c>
    </row>
    <row r="83" spans="1:18" ht="15.75" x14ac:dyDescent="0.25">
      <c r="A83" s="57">
        <v>80</v>
      </c>
      <c r="B83" s="51">
        <v>13228423</v>
      </c>
      <c r="C83" s="51" t="s">
        <v>204</v>
      </c>
      <c r="D83" s="52" t="s">
        <v>127</v>
      </c>
      <c r="E83" s="53">
        <v>63</v>
      </c>
      <c r="F83" s="54" t="s">
        <v>27</v>
      </c>
      <c r="G83" s="54">
        <v>64</v>
      </c>
      <c r="H83" s="54" t="s">
        <v>27</v>
      </c>
      <c r="I83" s="54">
        <v>49</v>
      </c>
      <c r="J83" s="54" t="s">
        <v>27</v>
      </c>
      <c r="K83" s="54">
        <v>48</v>
      </c>
      <c r="L83" s="54" t="s">
        <v>27</v>
      </c>
      <c r="M83" s="55">
        <v>55</v>
      </c>
      <c r="N83" s="55" t="s">
        <v>28</v>
      </c>
      <c r="O83" s="53">
        <v>71</v>
      </c>
      <c r="P83" s="54" t="s">
        <v>28</v>
      </c>
      <c r="Q83" s="56">
        <f>E83+G83+I83+K83+M83</f>
        <v>279</v>
      </c>
      <c r="R83" s="57">
        <f>Q83/5</f>
        <v>55.8</v>
      </c>
    </row>
    <row r="84" spans="1:18" ht="15.75" x14ac:dyDescent="0.25">
      <c r="A84" s="57">
        <v>81</v>
      </c>
      <c r="B84" s="51">
        <v>13228404</v>
      </c>
      <c r="C84" s="51" t="s">
        <v>185</v>
      </c>
      <c r="D84" s="52" t="s">
        <v>127</v>
      </c>
      <c r="E84" s="53">
        <v>58</v>
      </c>
      <c r="F84" s="54" t="s">
        <v>28</v>
      </c>
      <c r="G84" s="54">
        <v>63</v>
      </c>
      <c r="H84" s="54" t="s">
        <v>27</v>
      </c>
      <c r="I84" s="54">
        <v>52</v>
      </c>
      <c r="J84" s="54" t="s">
        <v>26</v>
      </c>
      <c r="K84" s="54">
        <v>47</v>
      </c>
      <c r="L84" s="54" t="s">
        <v>27</v>
      </c>
      <c r="M84" s="55">
        <v>57</v>
      </c>
      <c r="N84" s="55" t="s">
        <v>28</v>
      </c>
      <c r="O84" s="53">
        <v>65</v>
      </c>
      <c r="P84" s="54" t="s">
        <v>29</v>
      </c>
      <c r="Q84" s="56">
        <f>E84+G84+I84+K84+M84</f>
        <v>277</v>
      </c>
      <c r="R84" s="57">
        <f>Q84/5</f>
        <v>55.4</v>
      </c>
    </row>
    <row r="85" spans="1:18" ht="15.75" x14ac:dyDescent="0.25">
      <c r="A85" s="57">
        <v>82</v>
      </c>
      <c r="B85" s="51">
        <v>13228425</v>
      </c>
      <c r="C85" s="51" t="s">
        <v>206</v>
      </c>
      <c r="D85" s="52" t="s">
        <v>128</v>
      </c>
      <c r="E85" s="53">
        <v>50</v>
      </c>
      <c r="F85" s="54" t="s">
        <v>29</v>
      </c>
      <c r="G85" s="54">
        <v>70</v>
      </c>
      <c r="H85" s="54" t="s">
        <v>26</v>
      </c>
      <c r="I85" s="54">
        <v>48</v>
      </c>
      <c r="J85" s="54" t="s">
        <v>27</v>
      </c>
      <c r="K85" s="54">
        <v>51</v>
      </c>
      <c r="L85" s="54" t="s">
        <v>27</v>
      </c>
      <c r="M85" s="55">
        <v>53</v>
      </c>
      <c r="N85" s="55" t="s">
        <v>28</v>
      </c>
      <c r="O85" s="53">
        <v>72</v>
      </c>
      <c r="P85" s="54" t="s">
        <v>28</v>
      </c>
      <c r="Q85" s="56">
        <f>E85+G85+I85+K85+M85</f>
        <v>272</v>
      </c>
      <c r="R85" s="57">
        <f>Q85/5</f>
        <v>54.4</v>
      </c>
    </row>
    <row r="86" spans="1:18" ht="15.75" x14ac:dyDescent="0.25">
      <c r="A86" s="57">
        <v>83</v>
      </c>
      <c r="B86" s="51">
        <v>13228412</v>
      </c>
      <c r="C86" s="51" t="s">
        <v>193</v>
      </c>
      <c r="D86" s="52" t="s">
        <v>127</v>
      </c>
      <c r="E86" s="53">
        <v>59</v>
      </c>
      <c r="F86" s="54" t="s">
        <v>28</v>
      </c>
      <c r="G86" s="54">
        <v>65</v>
      </c>
      <c r="H86" s="54" t="s">
        <v>27</v>
      </c>
      <c r="I86" s="54">
        <v>44</v>
      </c>
      <c r="J86" s="54" t="s">
        <v>28</v>
      </c>
      <c r="K86" s="54">
        <v>43</v>
      </c>
      <c r="L86" s="54" t="s">
        <v>28</v>
      </c>
      <c r="M86" s="55">
        <v>59</v>
      </c>
      <c r="N86" s="55" t="s">
        <v>27</v>
      </c>
      <c r="O86" s="53">
        <v>68</v>
      </c>
      <c r="P86" s="54" t="s">
        <v>29</v>
      </c>
      <c r="Q86" s="56">
        <f>E86+G86+I86+K86+M86</f>
        <v>270</v>
      </c>
      <c r="R86" s="57">
        <f>Q86/5</f>
        <v>54</v>
      </c>
    </row>
    <row r="87" spans="1:18" ht="15.75" x14ac:dyDescent="0.25">
      <c r="A87" s="57">
        <v>84</v>
      </c>
      <c r="B87" s="51">
        <v>13228432</v>
      </c>
      <c r="C87" s="51" t="s">
        <v>211</v>
      </c>
      <c r="D87" s="52" t="s">
        <v>128</v>
      </c>
      <c r="E87" s="53">
        <v>53</v>
      </c>
      <c r="F87" s="54" t="s">
        <v>28</v>
      </c>
      <c r="G87" s="54">
        <v>66</v>
      </c>
      <c r="H87" s="54" t="s">
        <v>27</v>
      </c>
      <c r="I87" s="54">
        <v>41</v>
      </c>
      <c r="J87" s="54" t="s">
        <v>28</v>
      </c>
      <c r="K87" s="54">
        <v>45</v>
      </c>
      <c r="L87" s="54" t="s">
        <v>28</v>
      </c>
      <c r="M87" s="55">
        <v>51</v>
      </c>
      <c r="N87" s="55" t="s">
        <v>28</v>
      </c>
      <c r="O87" s="53">
        <v>63</v>
      </c>
      <c r="P87" s="54" t="s">
        <v>29</v>
      </c>
      <c r="Q87" s="56">
        <f>E87+G87+I87+K87+M87</f>
        <v>256</v>
      </c>
      <c r="R87" s="57">
        <f>Q87/5</f>
        <v>51.2</v>
      </c>
    </row>
    <row r="88" spans="1:18" ht="15.75" x14ac:dyDescent="0.25">
      <c r="A88" s="57">
        <v>85</v>
      </c>
      <c r="B88" s="51">
        <v>13228414</v>
      </c>
      <c r="C88" s="51" t="s">
        <v>195</v>
      </c>
      <c r="D88" s="52" t="s">
        <v>127</v>
      </c>
      <c r="E88" s="58">
        <v>53</v>
      </c>
      <c r="F88" s="59" t="s">
        <v>28</v>
      </c>
      <c r="G88" s="59">
        <v>61</v>
      </c>
      <c r="H88" s="59" t="s">
        <v>28</v>
      </c>
      <c r="I88" s="54">
        <v>45</v>
      </c>
      <c r="J88" s="54" t="s">
        <v>27</v>
      </c>
      <c r="K88" s="54">
        <v>41</v>
      </c>
      <c r="L88" s="54" t="s">
        <v>28</v>
      </c>
      <c r="M88" s="55">
        <v>48</v>
      </c>
      <c r="N88" s="55" t="s">
        <v>29</v>
      </c>
      <c r="O88" s="53">
        <v>72</v>
      </c>
      <c r="P88" s="54" t="s">
        <v>28</v>
      </c>
      <c r="Q88" s="56">
        <f>E88+G88+I88+K88+M88</f>
        <v>248</v>
      </c>
      <c r="R88" s="57">
        <f>Q88/5</f>
        <v>49.6</v>
      </c>
    </row>
    <row r="89" spans="1:18" ht="15.75" x14ac:dyDescent="0.25">
      <c r="A89" s="57">
        <v>86</v>
      </c>
      <c r="B89" s="51">
        <v>13228422</v>
      </c>
      <c r="C89" s="51" t="s">
        <v>203</v>
      </c>
      <c r="D89" s="52" t="s">
        <v>127</v>
      </c>
      <c r="E89" s="53">
        <v>48</v>
      </c>
      <c r="F89" s="54" t="s">
        <v>29</v>
      </c>
      <c r="G89" s="54">
        <v>56</v>
      </c>
      <c r="H89" s="54" t="s">
        <v>28</v>
      </c>
      <c r="I89" s="54">
        <v>44</v>
      </c>
      <c r="J89" s="54" t="s">
        <v>28</v>
      </c>
      <c r="K89" s="54">
        <v>43</v>
      </c>
      <c r="L89" s="54" t="s">
        <v>28</v>
      </c>
      <c r="M89" s="55">
        <v>53</v>
      </c>
      <c r="N89" s="55" t="s">
        <v>28</v>
      </c>
      <c r="O89" s="53">
        <v>61</v>
      </c>
      <c r="P89" s="54" t="s">
        <v>29</v>
      </c>
      <c r="Q89" s="56">
        <f>E89+G89+I89+K89+M89</f>
        <v>244</v>
      </c>
      <c r="R89" s="57">
        <f>Q89/5</f>
        <v>48.8</v>
      </c>
    </row>
    <row r="90" spans="1:18" ht="15.75" x14ac:dyDescent="0.25">
      <c r="A90" s="57">
        <v>87</v>
      </c>
      <c r="B90" s="51">
        <v>13228406</v>
      </c>
      <c r="C90" s="51" t="s">
        <v>187</v>
      </c>
      <c r="D90" s="52" t="s">
        <v>127</v>
      </c>
      <c r="E90" s="53">
        <v>45</v>
      </c>
      <c r="F90" s="54" t="s">
        <v>29</v>
      </c>
      <c r="G90" s="54">
        <v>52</v>
      </c>
      <c r="H90" s="54" t="s">
        <v>29</v>
      </c>
      <c r="I90" s="54">
        <v>44</v>
      </c>
      <c r="J90" s="54" t="s">
        <v>28</v>
      </c>
      <c r="K90" s="54">
        <v>44</v>
      </c>
      <c r="L90" s="54" t="s">
        <v>28</v>
      </c>
      <c r="M90" s="55">
        <v>56</v>
      </c>
      <c r="N90" s="55" t="s">
        <v>28</v>
      </c>
      <c r="O90" s="53">
        <v>60</v>
      </c>
      <c r="P90" s="54" t="s">
        <v>29</v>
      </c>
      <c r="Q90" s="56">
        <f>E90+G90+I90+K90+M90</f>
        <v>241</v>
      </c>
      <c r="R90" s="57">
        <f>Q90/5</f>
        <v>48.2</v>
      </c>
    </row>
    <row r="91" spans="1:18" ht="15.75" x14ac:dyDescent="0.25">
      <c r="A91" s="57">
        <v>88</v>
      </c>
      <c r="B91" s="51">
        <v>13228419</v>
      </c>
      <c r="C91" s="51" t="s">
        <v>200</v>
      </c>
      <c r="D91" s="52" t="s">
        <v>127</v>
      </c>
      <c r="E91" s="53">
        <v>49</v>
      </c>
      <c r="F91" s="54" t="s">
        <v>29</v>
      </c>
      <c r="G91" s="54">
        <v>55</v>
      </c>
      <c r="H91" s="54" t="s">
        <v>28</v>
      </c>
      <c r="I91" s="54">
        <v>41</v>
      </c>
      <c r="J91" s="54" t="s">
        <v>28</v>
      </c>
      <c r="K91" s="54">
        <v>43</v>
      </c>
      <c r="L91" s="54" t="s">
        <v>28</v>
      </c>
      <c r="M91" s="55">
        <v>47</v>
      </c>
      <c r="N91" s="55" t="s">
        <v>29</v>
      </c>
      <c r="O91" s="53">
        <v>62</v>
      </c>
      <c r="P91" s="54" t="s">
        <v>29</v>
      </c>
      <c r="Q91" s="56">
        <f>E91+G91+I91+K91+M91</f>
        <v>235</v>
      </c>
      <c r="R91" s="57">
        <f>Q91/5</f>
        <v>47</v>
      </c>
    </row>
    <row r="92" spans="1:18" ht="15.75" x14ac:dyDescent="0.25">
      <c r="A92" s="57">
        <v>89</v>
      </c>
      <c r="B92" s="51">
        <v>13228444</v>
      </c>
      <c r="C92" s="51" t="s">
        <v>223</v>
      </c>
      <c r="D92" s="52" t="s">
        <v>128</v>
      </c>
      <c r="E92" s="61">
        <v>48</v>
      </c>
      <c r="F92" s="62" t="s">
        <v>29</v>
      </c>
      <c r="G92" s="62">
        <v>55</v>
      </c>
      <c r="H92" s="62" t="s">
        <v>28</v>
      </c>
      <c r="I92" s="62">
        <v>41</v>
      </c>
      <c r="J92" s="62" t="s">
        <v>28</v>
      </c>
      <c r="K92" s="62">
        <v>42</v>
      </c>
      <c r="L92" s="62" t="s">
        <v>28</v>
      </c>
      <c r="M92" s="62">
        <v>43</v>
      </c>
      <c r="N92" s="62" t="s">
        <v>29</v>
      </c>
      <c r="O92" s="53">
        <v>60</v>
      </c>
      <c r="P92" s="54" t="s">
        <v>29</v>
      </c>
      <c r="Q92" s="56">
        <f>E92+G92+I92+K92+M92</f>
        <v>229</v>
      </c>
      <c r="R92" s="57">
        <f>Q92/5</f>
        <v>45.8</v>
      </c>
    </row>
    <row r="93" spans="1:18" ht="15.75" x14ac:dyDescent="0.25">
      <c r="A93" s="57">
        <v>90</v>
      </c>
      <c r="B93" s="51">
        <v>13228420</v>
      </c>
      <c r="C93" s="51" t="s">
        <v>201</v>
      </c>
      <c r="D93" s="52" t="s">
        <v>127</v>
      </c>
      <c r="E93" s="53">
        <v>48</v>
      </c>
      <c r="F93" s="54" t="s">
        <v>29</v>
      </c>
      <c r="G93" s="54">
        <v>52</v>
      </c>
      <c r="H93" s="54" t="s">
        <v>29</v>
      </c>
      <c r="I93" s="54">
        <v>41</v>
      </c>
      <c r="J93" s="54" t="s">
        <v>28</v>
      </c>
      <c r="K93" s="54">
        <v>39</v>
      </c>
      <c r="L93" s="54" t="s">
        <v>29</v>
      </c>
      <c r="M93" s="55">
        <v>47</v>
      </c>
      <c r="N93" s="55" t="s">
        <v>29</v>
      </c>
      <c r="O93" s="53">
        <v>59</v>
      </c>
      <c r="P93" s="54" t="s">
        <v>29</v>
      </c>
      <c r="Q93" s="56">
        <f>E93+G93+I93+K93+M93</f>
        <v>227</v>
      </c>
      <c r="R93" s="57">
        <f>Q93/5</f>
        <v>45.4</v>
      </c>
    </row>
    <row r="94" spans="1:18" ht="15.75" x14ac:dyDescent="0.25">
      <c r="A94" s="57">
        <v>91</v>
      </c>
      <c r="B94" s="51">
        <v>13228428</v>
      </c>
      <c r="C94" s="51" t="s">
        <v>177</v>
      </c>
      <c r="D94" s="52" t="s">
        <v>127</v>
      </c>
      <c r="E94" s="53">
        <v>49</v>
      </c>
      <c r="F94" s="54" t="s">
        <v>29</v>
      </c>
      <c r="G94" s="54">
        <v>49</v>
      </c>
      <c r="H94" s="54" t="s">
        <v>29</v>
      </c>
      <c r="I94" s="54">
        <v>41</v>
      </c>
      <c r="J94" s="54" t="s">
        <v>28</v>
      </c>
      <c r="K94" s="54">
        <v>42</v>
      </c>
      <c r="L94" s="54" t="s">
        <v>28</v>
      </c>
      <c r="M94" s="55">
        <v>45</v>
      </c>
      <c r="N94" s="55" t="s">
        <v>29</v>
      </c>
      <c r="O94" s="53">
        <v>58</v>
      </c>
      <c r="P94" s="54" t="s">
        <v>29</v>
      </c>
      <c r="Q94" s="56">
        <f>E94+G94+I94+K94+M94</f>
        <v>226</v>
      </c>
      <c r="R94" s="57">
        <f>Q94/5</f>
        <v>45.2</v>
      </c>
    </row>
    <row r="95" spans="1:18" ht="15.75" x14ac:dyDescent="0.25">
      <c r="A95" s="57">
        <v>92</v>
      </c>
      <c r="B95" s="51">
        <v>13228421</v>
      </c>
      <c r="C95" s="51" t="s">
        <v>202</v>
      </c>
      <c r="D95" s="52" t="s">
        <v>128</v>
      </c>
      <c r="E95" s="53">
        <v>45</v>
      </c>
      <c r="F95" s="54" t="s">
        <v>29</v>
      </c>
      <c r="G95" s="54">
        <v>43</v>
      </c>
      <c r="H95" s="54" t="s">
        <v>29</v>
      </c>
      <c r="I95" s="54">
        <v>39</v>
      </c>
      <c r="J95" s="54" t="s">
        <v>28</v>
      </c>
      <c r="K95" s="54">
        <v>38</v>
      </c>
      <c r="L95" s="54" t="s">
        <v>29</v>
      </c>
      <c r="M95" s="55">
        <v>38</v>
      </c>
      <c r="N95" s="55" t="s">
        <v>29</v>
      </c>
      <c r="O95" s="53">
        <v>53</v>
      </c>
      <c r="P95" s="54" t="s">
        <v>29</v>
      </c>
      <c r="Q95" s="56">
        <f>E95+G95+I95+K95+M95</f>
        <v>203</v>
      </c>
      <c r="R95" s="57">
        <f>Q95/5</f>
        <v>40.6</v>
      </c>
    </row>
    <row r="96" spans="1:18" ht="15.75" x14ac:dyDescent="0.25">
      <c r="A96" s="57">
        <v>93</v>
      </c>
      <c r="B96" s="97">
        <v>13128660</v>
      </c>
      <c r="C96" s="62" t="s">
        <v>119</v>
      </c>
      <c r="D96" s="62" t="s">
        <v>127</v>
      </c>
      <c r="E96" s="62">
        <v>62</v>
      </c>
      <c r="F96" s="62" t="s">
        <v>27</v>
      </c>
      <c r="G96" s="62">
        <v>57</v>
      </c>
      <c r="H96" s="62" t="s">
        <v>28</v>
      </c>
      <c r="I96" s="62"/>
      <c r="J96" s="62"/>
      <c r="K96" s="62">
        <v>36</v>
      </c>
      <c r="L96" s="62" t="s">
        <v>29</v>
      </c>
      <c r="M96" s="62">
        <v>41</v>
      </c>
      <c r="N96" s="62" t="s">
        <v>28</v>
      </c>
      <c r="O96" s="62">
        <v>52</v>
      </c>
      <c r="P96" s="62" t="s">
        <v>28</v>
      </c>
      <c r="Q96" s="53">
        <v>58</v>
      </c>
      <c r="R96" s="54" t="s">
        <v>29</v>
      </c>
    </row>
    <row r="97" spans="1:18" ht="15.75" x14ac:dyDescent="0.25">
      <c r="A97" s="57">
        <v>94</v>
      </c>
      <c r="B97" s="97">
        <v>13128649</v>
      </c>
      <c r="C97" s="62" t="s">
        <v>117</v>
      </c>
      <c r="D97" s="62" t="s">
        <v>127</v>
      </c>
      <c r="E97" s="62">
        <v>67</v>
      </c>
      <c r="F97" s="62" t="s">
        <v>27</v>
      </c>
      <c r="G97" s="62">
        <v>46</v>
      </c>
      <c r="H97" s="62" t="s">
        <v>29</v>
      </c>
      <c r="I97" s="62"/>
      <c r="J97" s="62"/>
      <c r="K97" s="62">
        <v>33</v>
      </c>
      <c r="L97" s="62" t="s">
        <v>29</v>
      </c>
      <c r="M97" s="62">
        <v>37</v>
      </c>
      <c r="N97" s="62" t="s">
        <v>29</v>
      </c>
      <c r="O97" s="62">
        <v>62</v>
      </c>
      <c r="P97" s="62" t="s">
        <v>27</v>
      </c>
      <c r="Q97" s="53">
        <v>64</v>
      </c>
      <c r="R97" s="54" t="s">
        <v>28</v>
      </c>
    </row>
    <row r="98" spans="1:18" ht="15.75" x14ac:dyDescent="0.25">
      <c r="A98" s="57">
        <v>95</v>
      </c>
      <c r="B98" s="97">
        <v>13128574</v>
      </c>
      <c r="C98" s="62" t="s">
        <v>108</v>
      </c>
      <c r="D98" s="62" t="s">
        <v>128</v>
      </c>
      <c r="E98" s="62">
        <v>56</v>
      </c>
      <c r="F98" s="62" t="s">
        <v>28</v>
      </c>
      <c r="G98" s="62">
        <v>60</v>
      </c>
      <c r="H98" s="62" t="s">
        <v>28</v>
      </c>
      <c r="I98" s="62">
        <v>39</v>
      </c>
      <c r="J98" s="62" t="s">
        <v>28</v>
      </c>
      <c r="K98" s="62"/>
      <c r="L98" s="62"/>
      <c r="M98" s="62">
        <v>34</v>
      </c>
      <c r="N98" s="62" t="s">
        <v>29</v>
      </c>
      <c r="O98" s="62">
        <v>48</v>
      </c>
      <c r="P98" s="62" t="s">
        <v>29</v>
      </c>
      <c r="Q98" s="53">
        <v>52</v>
      </c>
      <c r="R98" s="54" t="s">
        <v>29</v>
      </c>
    </row>
    <row r="99" spans="1:18" ht="15.75" x14ac:dyDescent="0.25">
      <c r="A99" s="57">
        <v>96</v>
      </c>
      <c r="B99" s="97">
        <v>13128674</v>
      </c>
      <c r="C99" s="62" t="s">
        <v>120</v>
      </c>
      <c r="D99" s="62" t="s">
        <v>127</v>
      </c>
      <c r="E99" s="62">
        <v>54</v>
      </c>
      <c r="F99" s="62" t="s">
        <v>28</v>
      </c>
      <c r="G99" s="62">
        <v>58</v>
      </c>
      <c r="H99" s="62" t="s">
        <v>28</v>
      </c>
      <c r="I99" s="62">
        <v>34</v>
      </c>
      <c r="J99" s="62" t="s">
        <v>29</v>
      </c>
      <c r="K99" s="62"/>
      <c r="L99" s="62"/>
      <c r="M99" s="62">
        <v>35</v>
      </c>
      <c r="N99" s="62" t="s">
        <v>29</v>
      </c>
      <c r="O99" s="62">
        <v>52</v>
      </c>
      <c r="P99" s="62" t="s">
        <v>28</v>
      </c>
      <c r="Q99" s="53">
        <v>59</v>
      </c>
      <c r="R99" s="54" t="s">
        <v>29</v>
      </c>
    </row>
    <row r="100" spans="1:18" ht="15.75" x14ac:dyDescent="0.25">
      <c r="A100" s="57">
        <v>97</v>
      </c>
      <c r="B100" s="97">
        <v>13128596</v>
      </c>
      <c r="C100" s="62" t="s">
        <v>111</v>
      </c>
      <c r="D100" s="62" t="s">
        <v>127</v>
      </c>
      <c r="E100" s="62">
        <v>50</v>
      </c>
      <c r="F100" s="62" t="s">
        <v>29</v>
      </c>
      <c r="G100" s="62">
        <v>54</v>
      </c>
      <c r="H100" s="62" t="s">
        <v>28</v>
      </c>
      <c r="I100" s="62">
        <v>33</v>
      </c>
      <c r="J100" s="62" t="s">
        <v>29</v>
      </c>
      <c r="K100" s="62"/>
      <c r="L100" s="62"/>
      <c r="M100" s="62">
        <v>42</v>
      </c>
      <c r="N100" s="62" t="s">
        <v>28</v>
      </c>
      <c r="O100" s="62">
        <v>52</v>
      </c>
      <c r="P100" s="62" t="s">
        <v>28</v>
      </c>
      <c r="Q100" s="53">
        <v>59</v>
      </c>
      <c r="R100" s="54" t="s">
        <v>29</v>
      </c>
    </row>
    <row r="101" spans="1:18" ht="15.75" x14ac:dyDescent="0.25">
      <c r="A101" s="57">
        <v>98</v>
      </c>
      <c r="B101" s="97">
        <v>13128612</v>
      </c>
      <c r="C101" s="62" t="s">
        <v>114</v>
      </c>
      <c r="D101" s="62" t="s">
        <v>128</v>
      </c>
      <c r="E101" s="62">
        <v>58</v>
      </c>
      <c r="F101" s="62" t="s">
        <v>28</v>
      </c>
      <c r="G101" s="62">
        <v>49</v>
      </c>
      <c r="H101" s="62" t="s">
        <v>29</v>
      </c>
      <c r="I101" s="62">
        <v>37</v>
      </c>
      <c r="J101" s="62" t="s">
        <v>28</v>
      </c>
      <c r="K101" s="62"/>
      <c r="L101" s="62"/>
      <c r="M101" s="62">
        <v>36</v>
      </c>
      <c r="N101" s="62" t="s">
        <v>29</v>
      </c>
      <c r="O101" s="62">
        <v>48</v>
      </c>
      <c r="P101" s="62" t="s">
        <v>29</v>
      </c>
      <c r="Q101" s="53">
        <v>51</v>
      </c>
      <c r="R101" s="54" t="s">
        <v>29</v>
      </c>
    </row>
    <row r="102" spans="1:18" ht="15.75" x14ac:dyDescent="0.25">
      <c r="A102" s="57">
        <v>99</v>
      </c>
      <c r="B102" s="97">
        <v>13128678</v>
      </c>
      <c r="C102" s="62" t="s">
        <v>121</v>
      </c>
      <c r="D102" s="62" t="s">
        <v>128</v>
      </c>
      <c r="E102" s="62">
        <v>56</v>
      </c>
      <c r="F102" s="62" t="s">
        <v>28</v>
      </c>
      <c r="G102" s="62">
        <v>53</v>
      </c>
      <c r="H102" s="62" t="s">
        <v>29</v>
      </c>
      <c r="I102" s="62"/>
      <c r="J102" s="62"/>
      <c r="K102" s="62">
        <v>34</v>
      </c>
      <c r="L102" s="62" t="s">
        <v>29</v>
      </c>
      <c r="M102" s="62">
        <v>36</v>
      </c>
      <c r="N102" s="62" t="s">
        <v>29</v>
      </c>
      <c r="O102" s="62">
        <v>47</v>
      </c>
      <c r="P102" s="62" t="s">
        <v>29</v>
      </c>
      <c r="Q102" s="53"/>
      <c r="R102" s="54"/>
    </row>
    <row r="103" spans="1:18" ht="15.75" x14ac:dyDescent="0.25">
      <c r="A103" s="57">
        <v>100</v>
      </c>
      <c r="B103" s="97">
        <v>13128580</v>
      </c>
      <c r="C103" s="62" t="s">
        <v>109</v>
      </c>
      <c r="D103" s="62" t="s">
        <v>128</v>
      </c>
      <c r="E103" s="62">
        <v>51</v>
      </c>
      <c r="F103" s="62" t="s">
        <v>29</v>
      </c>
      <c r="G103" s="62">
        <v>47</v>
      </c>
      <c r="H103" s="62" t="s">
        <v>29</v>
      </c>
      <c r="I103" s="62">
        <v>36</v>
      </c>
      <c r="J103" s="62" t="s">
        <v>28</v>
      </c>
      <c r="K103" s="62"/>
      <c r="L103" s="62"/>
      <c r="M103" s="62">
        <v>33</v>
      </c>
      <c r="N103" s="62" t="s">
        <v>29</v>
      </c>
      <c r="O103" s="62">
        <v>50</v>
      </c>
      <c r="P103" s="62" t="s">
        <v>28</v>
      </c>
      <c r="Q103" s="53">
        <v>59</v>
      </c>
      <c r="R103" s="54" t="s">
        <v>29</v>
      </c>
    </row>
    <row r="104" spans="1:18" ht="15.75" x14ac:dyDescent="0.25">
      <c r="A104" s="57">
        <v>101</v>
      </c>
      <c r="B104" s="97">
        <v>13128657</v>
      </c>
      <c r="C104" s="62" t="s">
        <v>118</v>
      </c>
      <c r="D104" s="62" t="s">
        <v>127</v>
      </c>
      <c r="E104" s="62">
        <v>50</v>
      </c>
      <c r="F104" s="62" t="s">
        <v>29</v>
      </c>
      <c r="G104" s="62">
        <v>50</v>
      </c>
      <c r="H104" s="62" t="s">
        <v>29</v>
      </c>
      <c r="I104" s="62">
        <v>33</v>
      </c>
      <c r="J104" s="62" t="s">
        <v>29</v>
      </c>
      <c r="K104" s="62"/>
      <c r="L104" s="62"/>
      <c r="M104" s="62">
        <v>34</v>
      </c>
      <c r="N104" s="62" t="s">
        <v>29</v>
      </c>
      <c r="O104" s="62">
        <v>49</v>
      </c>
      <c r="P104" s="62" t="s">
        <v>29</v>
      </c>
      <c r="Q104" s="53">
        <v>53</v>
      </c>
      <c r="R104" s="54" t="s">
        <v>29</v>
      </c>
    </row>
    <row r="105" spans="1:18" ht="15.75" x14ac:dyDescent="0.25">
      <c r="A105" s="57">
        <v>102</v>
      </c>
      <c r="B105" s="97">
        <v>13128611</v>
      </c>
      <c r="C105" s="62" t="s">
        <v>113</v>
      </c>
      <c r="D105" s="62" t="s">
        <v>127</v>
      </c>
      <c r="E105" s="62">
        <v>51</v>
      </c>
      <c r="F105" s="62" t="s">
        <v>29</v>
      </c>
      <c r="G105" s="62">
        <v>47</v>
      </c>
      <c r="H105" s="62" t="s">
        <v>29</v>
      </c>
      <c r="I105" s="62">
        <v>39</v>
      </c>
      <c r="J105" s="62" t="s">
        <v>28</v>
      </c>
      <c r="K105" s="62"/>
      <c r="L105" s="62"/>
      <c r="M105" s="62">
        <v>33</v>
      </c>
      <c r="N105" s="62" t="s">
        <v>29</v>
      </c>
      <c r="O105" s="62">
        <v>42</v>
      </c>
      <c r="P105" s="62" t="s">
        <v>29</v>
      </c>
      <c r="Q105" s="53">
        <v>52</v>
      </c>
      <c r="R105" s="54" t="s">
        <v>29</v>
      </c>
    </row>
    <row r="106" spans="1:18" ht="15.75" x14ac:dyDescent="0.25">
      <c r="A106" s="57">
        <v>103</v>
      </c>
      <c r="B106" s="97">
        <v>13128604</v>
      </c>
      <c r="C106" s="62" t="s">
        <v>112</v>
      </c>
      <c r="D106" s="62" t="s">
        <v>127</v>
      </c>
      <c r="E106" s="62">
        <v>50</v>
      </c>
      <c r="F106" s="62" t="s">
        <v>29</v>
      </c>
      <c r="G106" s="62">
        <v>46</v>
      </c>
      <c r="H106" s="62" t="s">
        <v>29</v>
      </c>
      <c r="I106" s="62">
        <v>27</v>
      </c>
      <c r="J106" s="62" t="s">
        <v>30</v>
      </c>
      <c r="K106" s="62"/>
      <c r="L106" s="62"/>
      <c r="M106" s="62">
        <v>39</v>
      </c>
      <c r="N106" s="62" t="s">
        <v>29</v>
      </c>
      <c r="O106" s="62">
        <v>47</v>
      </c>
      <c r="P106" s="62" t="s">
        <v>29</v>
      </c>
      <c r="Q106" s="53">
        <v>59</v>
      </c>
      <c r="R106" s="54" t="s">
        <v>29</v>
      </c>
    </row>
    <row r="107" spans="1:18" ht="15.75" x14ac:dyDescent="0.25">
      <c r="A107" s="57">
        <v>104</v>
      </c>
      <c r="B107" s="97">
        <v>13128591</v>
      </c>
      <c r="C107" s="62" t="s">
        <v>110</v>
      </c>
      <c r="D107" s="62" t="s">
        <v>127</v>
      </c>
      <c r="E107" s="62">
        <v>49</v>
      </c>
      <c r="F107" s="62" t="s">
        <v>29</v>
      </c>
      <c r="G107" s="62">
        <v>50</v>
      </c>
      <c r="H107" s="62" t="s">
        <v>29</v>
      </c>
      <c r="I107" s="62">
        <v>28</v>
      </c>
      <c r="J107" s="62" t="s">
        <v>30</v>
      </c>
      <c r="K107" s="62"/>
      <c r="L107" s="62"/>
      <c r="M107" s="62">
        <v>34</v>
      </c>
      <c r="N107" s="62" t="s">
        <v>29</v>
      </c>
      <c r="O107" s="62">
        <v>46</v>
      </c>
      <c r="P107" s="62" t="s">
        <v>29</v>
      </c>
      <c r="Q107" s="53">
        <v>55</v>
      </c>
      <c r="R107" s="54" t="s">
        <v>29</v>
      </c>
    </row>
    <row r="108" spans="1:18" ht="15.75" x14ac:dyDescent="0.25">
      <c r="A108" s="57">
        <v>105</v>
      </c>
      <c r="B108" s="97">
        <v>13128627</v>
      </c>
      <c r="C108" s="62" t="s">
        <v>116</v>
      </c>
      <c r="D108" s="62" t="s">
        <v>128</v>
      </c>
      <c r="E108" s="62">
        <v>45</v>
      </c>
      <c r="F108" s="62" t="s">
        <v>29</v>
      </c>
      <c r="G108" s="62">
        <v>36</v>
      </c>
      <c r="H108" s="62" t="s">
        <v>29</v>
      </c>
      <c r="I108" s="62">
        <v>30</v>
      </c>
      <c r="J108" s="62" t="s">
        <v>30</v>
      </c>
      <c r="K108" s="62"/>
      <c r="L108" s="62"/>
      <c r="M108" s="62">
        <v>35</v>
      </c>
      <c r="N108" s="62" t="s">
        <v>29</v>
      </c>
      <c r="O108" s="62">
        <v>42</v>
      </c>
      <c r="P108" s="62" t="s">
        <v>29</v>
      </c>
      <c r="Q108" s="53">
        <v>52</v>
      </c>
      <c r="R108" s="54" t="s">
        <v>29</v>
      </c>
    </row>
    <row r="109" spans="1:18" ht="15.75" x14ac:dyDescent="0.25">
      <c r="A109" s="57">
        <v>106</v>
      </c>
      <c r="B109" s="97">
        <v>13128622</v>
      </c>
      <c r="C109" s="62" t="s">
        <v>115</v>
      </c>
      <c r="D109" s="62" t="s">
        <v>128</v>
      </c>
      <c r="E109" s="62">
        <v>44</v>
      </c>
      <c r="F109" s="62" t="s">
        <v>29</v>
      </c>
      <c r="G109" s="62">
        <v>29</v>
      </c>
      <c r="H109" s="62" t="s">
        <v>30</v>
      </c>
      <c r="I109" s="62">
        <v>25</v>
      </c>
      <c r="J109" s="62" t="s">
        <v>30</v>
      </c>
      <c r="K109" s="62"/>
      <c r="L109" s="62"/>
      <c r="M109" s="62">
        <v>26</v>
      </c>
      <c r="N109" s="62" t="s">
        <v>30</v>
      </c>
      <c r="O109" s="62">
        <v>28</v>
      </c>
      <c r="P109" s="62" t="s">
        <v>30</v>
      </c>
      <c r="Q109" s="53">
        <v>52</v>
      </c>
      <c r="R109" s="54" t="s">
        <v>29</v>
      </c>
    </row>
  </sheetData>
  <sortState ref="B2:R86">
    <sortCondition descending="1" ref="R1"/>
  </sortState>
  <mergeCells count="2">
    <mergeCell ref="A1:R1"/>
    <mergeCell ref="A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</vt:lpstr>
      <vt:lpstr>School Result</vt:lpstr>
      <vt:lpstr>Teacherwise Result</vt:lpstr>
      <vt:lpstr>Subjectwise Result</vt:lpstr>
      <vt:lpstr>Topper List</vt:lpstr>
    </vt:vector>
  </TitlesOfParts>
  <Company>Sons &amp;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 ACCOUNT</dc:creator>
  <cp:lastModifiedBy>pc</cp:lastModifiedBy>
  <cp:lastPrinted>2022-07-28T07:16:45Z</cp:lastPrinted>
  <dcterms:created xsi:type="dcterms:W3CDTF">2013-05-26T02:52:45Z</dcterms:created>
  <dcterms:modified xsi:type="dcterms:W3CDTF">2022-07-28T10:48:49Z</dcterms:modified>
</cp:coreProperties>
</file>