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uku2\Downloads\"/>
    </mc:Choice>
  </mc:AlternateContent>
  <xr:revisionPtr revIDLastSave="0" documentId="13_ncr:1_{0BDA3FEA-E5D5-43BE-B6C5-A19739F0CB96}" xr6:coauthVersionLast="47" xr6:coauthVersionMax="47" xr10:uidLastSave="{00000000-0000-0000-0000-000000000000}"/>
  <bookViews>
    <workbookView xWindow="-108" yWindow="-108" windowWidth="23256" windowHeight="12456" tabRatio="681" activeTab="2" xr2:uid="{00000000-000D-0000-FFFF-FFFF00000000}"/>
  </bookViews>
  <sheets>
    <sheet name="10-A" sheetId="9" r:id="rId1"/>
    <sheet name="10-B" sheetId="10" r:id="rId2"/>
    <sheet name="Data Entry" sheetId="1" r:id="rId3"/>
    <sheet name="School Result" sheetId="2" r:id="rId4"/>
    <sheet name="Teacherwise Result" sheetId="3" r:id="rId5"/>
    <sheet name="Subjectwise Result" sheetId="4" r:id="rId6"/>
    <sheet name="GENDER WISE RESULT" sheetId="5" r:id="rId7"/>
    <sheet name="Topper List" sheetId="6" r:id="rId8"/>
    <sheet name="Sheet1" sheetId="8" r:id="rId9"/>
  </sheets>
  <externalReferences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L22o02rFIwJahsq1JJNzXEIIrdcCj84ZT8w06Dfm4t0="/>
    </ext>
  </extLst>
</workbook>
</file>

<file path=xl/calcChain.xml><?xml version="1.0" encoding="utf-8"?>
<calcChain xmlns="http://schemas.openxmlformats.org/spreadsheetml/2006/main">
  <c r="A88" i="9" l="1"/>
  <c r="A76" i="9"/>
  <c r="A57" i="9"/>
  <c r="A88" i="10"/>
  <c r="A76" i="10"/>
  <c r="A63" i="10"/>
  <c r="A57" i="10"/>
  <c r="C6" i="8" l="1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C24" i="8"/>
  <c r="D24" i="8"/>
  <c r="C25" i="8"/>
  <c r="D25" i="8"/>
  <c r="C26" i="8"/>
  <c r="D26" i="8"/>
  <c r="C27" i="8"/>
  <c r="D27" i="8"/>
  <c r="C28" i="8"/>
  <c r="D28" i="8"/>
  <c r="C29" i="8"/>
  <c r="D29" i="8"/>
  <c r="C30" i="8"/>
  <c r="D30" i="8"/>
  <c r="C31" i="8"/>
  <c r="D31" i="8"/>
  <c r="C32" i="8"/>
  <c r="D32" i="8"/>
  <c r="C33" i="8"/>
  <c r="D33" i="8"/>
  <c r="C34" i="8"/>
  <c r="D34" i="8"/>
  <c r="C35" i="8"/>
  <c r="D35" i="8"/>
  <c r="C36" i="8"/>
  <c r="D36" i="8"/>
  <c r="C37" i="8"/>
  <c r="D37" i="8"/>
  <c r="C38" i="8"/>
  <c r="D38" i="8"/>
  <c r="C39" i="8"/>
  <c r="D39" i="8"/>
  <c r="C40" i="8"/>
  <c r="D40" i="8"/>
  <c r="C41" i="8"/>
  <c r="D41" i="8"/>
  <c r="C42" i="8"/>
  <c r="D42" i="8"/>
  <c r="C43" i="8"/>
  <c r="D43" i="8"/>
  <c r="C44" i="8"/>
  <c r="D44" i="8"/>
  <c r="C45" i="8"/>
  <c r="D45" i="8"/>
  <c r="C46" i="8"/>
  <c r="D46" i="8"/>
  <c r="C47" i="8"/>
  <c r="D47" i="8"/>
  <c r="C48" i="8"/>
  <c r="D48" i="8"/>
  <c r="C49" i="8"/>
  <c r="D49" i="8"/>
  <c r="C50" i="8"/>
  <c r="D50" i="8"/>
  <c r="C51" i="8"/>
  <c r="D51" i="8"/>
  <c r="C52" i="8"/>
  <c r="D52" i="8"/>
  <c r="C53" i="8"/>
  <c r="D53" i="8"/>
  <c r="C54" i="8"/>
  <c r="D54" i="8"/>
  <c r="C55" i="8"/>
  <c r="D55" i="8"/>
  <c r="C56" i="8"/>
  <c r="D56" i="8"/>
  <c r="C57" i="8"/>
  <c r="D57" i="8"/>
  <c r="C58" i="8"/>
  <c r="D58" i="8"/>
  <c r="C59" i="8"/>
  <c r="D59" i="8"/>
  <c r="C60" i="8"/>
  <c r="D60" i="8"/>
  <c r="C61" i="8"/>
  <c r="D61" i="8"/>
  <c r="C62" i="8"/>
  <c r="D62" i="8"/>
  <c r="C63" i="8"/>
  <c r="D63" i="8"/>
  <c r="C64" i="8"/>
  <c r="D64" i="8"/>
  <c r="C65" i="8"/>
  <c r="D65" i="8"/>
  <c r="C66" i="8"/>
  <c r="D66" i="8"/>
  <c r="C67" i="8"/>
  <c r="D67" i="8"/>
  <c r="C68" i="8"/>
  <c r="D68" i="8"/>
  <c r="C69" i="8"/>
  <c r="D69" i="8"/>
  <c r="C70" i="8"/>
  <c r="D70" i="8"/>
  <c r="C71" i="8"/>
  <c r="D71" i="8"/>
  <c r="C72" i="8"/>
  <c r="D72" i="8"/>
  <c r="C73" i="8"/>
  <c r="D73" i="8"/>
  <c r="C74" i="8"/>
  <c r="D74" i="8"/>
  <c r="C75" i="8"/>
  <c r="D75" i="8"/>
  <c r="C76" i="8"/>
  <c r="D76" i="8"/>
  <c r="C77" i="8"/>
  <c r="D77" i="8"/>
  <c r="C78" i="8"/>
  <c r="D78" i="8"/>
  <c r="C79" i="8"/>
  <c r="D79" i="8"/>
  <c r="C80" i="8"/>
  <c r="D80" i="8"/>
  <c r="C81" i="8"/>
  <c r="D81" i="8"/>
  <c r="C82" i="8"/>
  <c r="D82" i="8"/>
  <c r="C83" i="8"/>
  <c r="D83" i="8"/>
  <c r="C84" i="8"/>
  <c r="D84" i="8"/>
  <c r="C85" i="8"/>
  <c r="D85" i="8"/>
  <c r="C86" i="8"/>
  <c r="D86" i="8"/>
  <c r="C87" i="8"/>
  <c r="D87" i="8"/>
  <c r="C88" i="8"/>
  <c r="D88" i="8"/>
  <c r="C89" i="8"/>
  <c r="D89" i="8"/>
  <c r="C90" i="8"/>
  <c r="D90" i="8"/>
  <c r="C91" i="8"/>
  <c r="D91" i="8"/>
  <c r="C92" i="8"/>
  <c r="D92" i="8"/>
  <c r="C93" i="8"/>
  <c r="D93" i="8"/>
  <c r="C94" i="8"/>
  <c r="D94" i="8"/>
  <c r="C95" i="8"/>
  <c r="D95" i="8"/>
  <c r="C96" i="8"/>
  <c r="D96" i="8"/>
  <c r="C97" i="8"/>
  <c r="D97" i="8"/>
  <c r="C98" i="8"/>
  <c r="D98" i="8"/>
  <c r="C99" i="8"/>
  <c r="D99" i="8"/>
  <c r="C100" i="8"/>
  <c r="D100" i="8"/>
  <c r="C101" i="8"/>
  <c r="D101" i="8"/>
  <c r="C3" i="8"/>
  <c r="D3" i="8"/>
  <c r="C4" i="8"/>
  <c r="D4" i="8"/>
  <c r="C5" i="8"/>
  <c r="D5" i="8"/>
  <c r="D2" i="8"/>
  <c r="C2" i="8"/>
  <c r="A1" i="6"/>
  <c r="A1" i="5"/>
  <c r="N10" i="4"/>
  <c r="M10" i="4"/>
  <c r="L10" i="4"/>
  <c r="K10" i="4"/>
  <c r="J10" i="4"/>
  <c r="I10" i="4"/>
  <c r="B10" i="4"/>
  <c r="N9" i="4"/>
  <c r="M9" i="4"/>
  <c r="L9" i="4"/>
  <c r="K9" i="4"/>
  <c r="J9" i="4"/>
  <c r="I9" i="4"/>
  <c r="B9" i="4"/>
  <c r="N8" i="4"/>
  <c r="M8" i="4"/>
  <c r="L8" i="4"/>
  <c r="K8" i="4"/>
  <c r="J8" i="4"/>
  <c r="O8" i="4" s="1"/>
  <c r="I8" i="4"/>
  <c r="N7" i="4"/>
  <c r="M7" i="4"/>
  <c r="L7" i="4"/>
  <c r="K7" i="4"/>
  <c r="J7" i="4"/>
  <c r="I7" i="4"/>
  <c r="D7" i="4"/>
  <c r="B7" i="4"/>
  <c r="N6" i="4"/>
  <c r="M6" i="4"/>
  <c r="L6" i="4"/>
  <c r="K6" i="4"/>
  <c r="J6" i="4"/>
  <c r="I6" i="4"/>
  <c r="C6" i="4"/>
  <c r="B6" i="4"/>
  <c r="N5" i="4"/>
  <c r="M5" i="4"/>
  <c r="L5" i="4"/>
  <c r="K5" i="4"/>
  <c r="J5" i="4"/>
  <c r="I5" i="4"/>
  <c r="B5" i="4"/>
  <c r="A1" i="4"/>
  <c r="O9" i="3"/>
  <c r="N9" i="3"/>
  <c r="M9" i="3"/>
  <c r="L9" i="3"/>
  <c r="K9" i="3"/>
  <c r="J9" i="3"/>
  <c r="I9" i="3"/>
  <c r="H9" i="3"/>
  <c r="G9" i="3"/>
  <c r="U8" i="3"/>
  <c r="P9" i="4" s="1"/>
  <c r="O8" i="3"/>
  <c r="N8" i="3"/>
  <c r="M8" i="3"/>
  <c r="L8" i="3"/>
  <c r="K8" i="3"/>
  <c r="J8" i="3"/>
  <c r="I8" i="3"/>
  <c r="H8" i="3"/>
  <c r="G8" i="3"/>
  <c r="O7" i="3"/>
  <c r="N7" i="3"/>
  <c r="M7" i="3"/>
  <c r="L7" i="3"/>
  <c r="K7" i="3"/>
  <c r="J7" i="3"/>
  <c r="I7" i="3"/>
  <c r="H7" i="3"/>
  <c r="G7" i="3"/>
  <c r="O6" i="3"/>
  <c r="N6" i="3"/>
  <c r="M6" i="3"/>
  <c r="L6" i="3"/>
  <c r="K6" i="3"/>
  <c r="J6" i="3"/>
  <c r="I6" i="3"/>
  <c r="H6" i="3"/>
  <c r="G6" i="3"/>
  <c r="F6" i="3"/>
  <c r="O5" i="3"/>
  <c r="N5" i="3"/>
  <c r="M5" i="3"/>
  <c r="L5" i="3"/>
  <c r="K5" i="3"/>
  <c r="J5" i="3"/>
  <c r="I5" i="3"/>
  <c r="H5" i="3"/>
  <c r="G5" i="3"/>
  <c r="O4" i="3"/>
  <c r="N4" i="3"/>
  <c r="M4" i="3"/>
  <c r="L4" i="3"/>
  <c r="K4" i="3"/>
  <c r="J4" i="3"/>
  <c r="I4" i="3"/>
  <c r="H4" i="3"/>
  <c r="G4" i="3"/>
  <c r="A1" i="3"/>
  <c r="D4" i="2"/>
  <c r="A1" i="2"/>
  <c r="G117" i="1"/>
  <c r="C6" i="5" s="1"/>
  <c r="G6" i="5" s="1"/>
  <c r="G116" i="1"/>
  <c r="C5" i="5" s="1"/>
  <c r="G5" i="5" s="1"/>
  <c r="G115" i="1"/>
  <c r="C4" i="2" s="1"/>
  <c r="J113" i="1"/>
  <c r="I113" i="1"/>
  <c r="H113" i="1"/>
  <c r="G113" i="1"/>
  <c r="F113" i="1"/>
  <c r="E113" i="1"/>
  <c r="R112" i="1"/>
  <c r="Q112" i="1"/>
  <c r="P112" i="1"/>
  <c r="O112" i="1"/>
  <c r="U9" i="3" s="1"/>
  <c r="P10" i="4" s="1"/>
  <c r="N112" i="1"/>
  <c r="M112" i="1"/>
  <c r="L112" i="1"/>
  <c r="K112" i="1"/>
  <c r="U7" i="3" s="1"/>
  <c r="P8" i="4" s="1"/>
  <c r="J112" i="1"/>
  <c r="I112" i="1"/>
  <c r="U6" i="3" s="1"/>
  <c r="P7" i="4" s="1"/>
  <c r="H112" i="1"/>
  <c r="G112" i="1"/>
  <c r="U5" i="3" s="1"/>
  <c r="P6" i="4" s="1"/>
  <c r="F112" i="1"/>
  <c r="E112" i="1"/>
  <c r="U4" i="3" s="1"/>
  <c r="P5" i="4" s="1"/>
  <c r="R111" i="1"/>
  <c r="P111" i="1"/>
  <c r="E10" i="4" s="1"/>
  <c r="O111" i="1"/>
  <c r="F9" i="3" s="1"/>
  <c r="N111" i="1"/>
  <c r="L111" i="1"/>
  <c r="E8" i="4" s="1"/>
  <c r="J111" i="1"/>
  <c r="I111" i="1"/>
  <c r="H111" i="1"/>
  <c r="E6" i="4" s="1"/>
  <c r="G111" i="1"/>
  <c r="F111" i="1"/>
  <c r="R110" i="1"/>
  <c r="Q110" i="1"/>
  <c r="P110" i="1"/>
  <c r="O110" i="1"/>
  <c r="C10" i="4" s="1"/>
  <c r="N110" i="1"/>
  <c r="M110" i="1"/>
  <c r="C9" i="4" s="1"/>
  <c r="L110" i="1"/>
  <c r="K110" i="1"/>
  <c r="C8" i="4" s="1"/>
  <c r="J110" i="1"/>
  <c r="I110" i="1"/>
  <c r="C7" i="4" s="1"/>
  <c r="H110" i="1"/>
  <c r="G110" i="1"/>
  <c r="E5" i="3" s="1"/>
  <c r="S5" i="3" s="1"/>
  <c r="F110" i="1"/>
  <c r="E110" i="1"/>
  <c r="Q5" i="3" l="1"/>
  <c r="R5" i="3" s="1"/>
  <c r="T5" i="3" s="1"/>
  <c r="H6" i="4" s="1"/>
  <c r="O5" i="4"/>
  <c r="O6" i="4"/>
  <c r="O10" i="4"/>
  <c r="I11" i="3"/>
  <c r="Q111" i="1"/>
  <c r="J11" i="3"/>
  <c r="E7" i="3"/>
  <c r="S7" i="3" s="1"/>
  <c r="E8" i="3"/>
  <c r="S8" i="3" s="1"/>
  <c r="K11" i="3"/>
  <c r="G7" i="4"/>
  <c r="O7" i="4"/>
  <c r="S110" i="1"/>
  <c r="E4" i="3"/>
  <c r="C5" i="4"/>
  <c r="P5" i="3"/>
  <c r="G4" i="2"/>
  <c r="P6" i="3"/>
  <c r="Q6" i="3"/>
  <c r="R6" i="3" s="1"/>
  <c r="E111" i="1"/>
  <c r="E5" i="4"/>
  <c r="Q4" i="3"/>
  <c r="R4" i="3" s="1"/>
  <c r="N11" i="3"/>
  <c r="M11" i="3"/>
  <c r="P9" i="3"/>
  <c r="D10" i="4"/>
  <c r="G10" i="4" s="1"/>
  <c r="Q8" i="3"/>
  <c r="R8" i="3" s="1"/>
  <c r="M111" i="1"/>
  <c r="E9" i="4"/>
  <c r="G11" i="3"/>
  <c r="O11" i="3"/>
  <c r="F5" i="3"/>
  <c r="D6" i="4"/>
  <c r="G6" i="4" s="1"/>
  <c r="T112" i="1"/>
  <c r="H11" i="3"/>
  <c r="P4" i="3"/>
  <c r="P7" i="3"/>
  <c r="L11" i="3"/>
  <c r="Q9" i="3"/>
  <c r="R9" i="3" s="1"/>
  <c r="O9" i="4"/>
  <c r="S112" i="1"/>
  <c r="Q7" i="3"/>
  <c r="R7" i="3" s="1"/>
  <c r="P8" i="3"/>
  <c r="K111" i="1"/>
  <c r="E9" i="3"/>
  <c r="S9" i="3" s="1"/>
  <c r="E6" i="3"/>
  <c r="S6" i="3" s="1"/>
  <c r="T8" i="3" l="1"/>
  <c r="H9" i="4" s="1"/>
  <c r="T7" i="3"/>
  <c r="H8" i="4" s="1"/>
  <c r="D8" i="4"/>
  <c r="G8" i="4" s="1"/>
  <c r="F7" i="3"/>
  <c r="P11" i="3"/>
  <c r="F8" i="3"/>
  <c r="D9" i="4"/>
  <c r="G9" i="4" s="1"/>
  <c r="T6" i="3"/>
  <c r="H7" i="4" s="1"/>
  <c r="T9" i="3"/>
  <c r="H10" i="4" s="1"/>
  <c r="E11" i="3"/>
  <c r="S11" i="3" s="1"/>
  <c r="S4" i="3"/>
  <c r="T4" i="3" s="1"/>
  <c r="H5" i="4" s="1"/>
  <c r="F4" i="3"/>
  <c r="S111" i="1"/>
  <c r="D5" i="4"/>
  <c r="G5" i="4" s="1"/>
  <c r="Q11" i="3"/>
  <c r="R11" i="3" s="1"/>
  <c r="F11" i="3" l="1"/>
  <c r="T11" i="3"/>
</calcChain>
</file>

<file path=xl/sharedStrings.xml><?xml version="1.0" encoding="utf-8"?>
<sst xmlns="http://schemas.openxmlformats.org/spreadsheetml/2006/main" count="3696" uniqueCount="352">
  <si>
    <t>KENDRIYA   VIDYALAYA    SAMBA,    JAMMU REGION</t>
  </si>
  <si>
    <t>Sr. No.</t>
  </si>
  <si>
    <t>CBSE Roll No.</t>
  </si>
  <si>
    <t>Name of Student</t>
  </si>
  <si>
    <t>Gender</t>
  </si>
  <si>
    <t>English 100</t>
  </si>
  <si>
    <t>Grade in English</t>
  </si>
  <si>
    <t>Hindi 100</t>
  </si>
  <si>
    <t>Grade in Hindi</t>
  </si>
  <si>
    <t>Maths Basic 100</t>
  </si>
  <si>
    <t>Grade in Maths</t>
  </si>
  <si>
    <t>Maths Stnd 100</t>
  </si>
  <si>
    <t xml:space="preserve">Grade in Maths </t>
  </si>
  <si>
    <t>Science 100</t>
  </si>
  <si>
    <t>Grade in Science</t>
  </si>
  <si>
    <t>S.Study 100</t>
  </si>
  <si>
    <t>Grade in S.Study</t>
  </si>
  <si>
    <t>Total 500</t>
  </si>
  <si>
    <t>%age</t>
  </si>
  <si>
    <t>M</t>
  </si>
  <si>
    <t>B2</t>
  </si>
  <si>
    <t>C2</t>
  </si>
  <si>
    <t>A1</t>
  </si>
  <si>
    <t>A2</t>
  </si>
  <si>
    <t>B1</t>
  </si>
  <si>
    <t>C1</t>
  </si>
  <si>
    <t>D1</t>
  </si>
  <si>
    <t>F</t>
  </si>
  <si>
    <t>D2</t>
  </si>
  <si>
    <t>E</t>
  </si>
  <si>
    <t>count=&gt;</t>
  </si>
  <si>
    <t>passed -- Fail</t>
  </si>
  <si>
    <t>MEAN MARKS</t>
  </si>
  <si>
    <t>Total candidates appeared in class X:</t>
  </si>
  <si>
    <t>No of Boys out of Total appeared  in Class X:</t>
  </si>
  <si>
    <t>No of Girls out of Total appeared in Class X:</t>
  </si>
  <si>
    <t>Name of KV</t>
  </si>
  <si>
    <t>Total Appeared</t>
  </si>
  <si>
    <t>Total Passed</t>
  </si>
  <si>
    <t>No. Of Students Compartment</t>
  </si>
  <si>
    <t>No. Of Students Failed</t>
  </si>
  <si>
    <t>OverAll Pass %</t>
  </si>
  <si>
    <t>PI</t>
  </si>
  <si>
    <t>KV SAMBA</t>
  </si>
  <si>
    <t>Please Note:</t>
  </si>
  <si>
    <t>If a student appeared in a practical exam or in one/two paper , he /she will be counted among appeared candidates and for statistics purpose , he /she will be counted among failed candidates. Candidates having compartment / improvement exam will be taken as failures</t>
  </si>
  <si>
    <t xml:space="preserve">Principal       </t>
  </si>
  <si>
    <t>Name of Teacher</t>
  </si>
  <si>
    <t>Designation</t>
  </si>
  <si>
    <t>Subject</t>
  </si>
  <si>
    <t xml:space="preserve">Total Appeared </t>
  </si>
  <si>
    <t>A1 (8)</t>
  </si>
  <si>
    <t>A2 (7)</t>
  </si>
  <si>
    <t>B1 (6)</t>
  </si>
  <si>
    <t>B2 (5)</t>
  </si>
  <si>
    <t>C1 (4)</t>
  </si>
  <si>
    <t>C2 (3)</t>
  </si>
  <si>
    <t>D1 (2)</t>
  </si>
  <si>
    <t>D2 (1)</t>
  </si>
  <si>
    <t>E (0)</t>
  </si>
  <si>
    <t>Total Grades</t>
  </si>
  <si>
    <t>Sum(NxW)</t>
  </si>
  <si>
    <t>Q x 100</t>
  </si>
  <si>
    <t>E x 8</t>
  </si>
  <si>
    <t>PI                (R/S)</t>
  </si>
  <si>
    <t>MEAN</t>
  </si>
  <si>
    <t>TGT</t>
  </si>
  <si>
    <t>ENGLISH</t>
  </si>
  <si>
    <t>HINDI</t>
  </si>
  <si>
    <t>MATHS BASIC</t>
  </si>
  <si>
    <t>MATHS STND</t>
  </si>
  <si>
    <t>SCIENCE</t>
  </si>
  <si>
    <t>S.STUDY</t>
  </si>
  <si>
    <t>Vidyalaya Total</t>
  </si>
  <si>
    <t>-</t>
  </si>
  <si>
    <t>No.of passed student securing marks between(out of 100)</t>
  </si>
  <si>
    <t>Below 33</t>
  </si>
  <si>
    <t>33 to 44</t>
  </si>
  <si>
    <t>45 to 59</t>
  </si>
  <si>
    <t>60 to 74</t>
  </si>
  <si>
    <t>75 to 89</t>
  </si>
  <si>
    <t>90&amp; above</t>
  </si>
  <si>
    <t>Total</t>
  </si>
  <si>
    <t>GENDER</t>
  </si>
  <si>
    <t>No. Of Students in Compartment</t>
  </si>
  <si>
    <t>BOYS</t>
  </si>
  <si>
    <t>GIRLS</t>
  </si>
  <si>
    <t>OBT. MARKS</t>
  </si>
  <si>
    <t>%AGE</t>
  </si>
  <si>
    <t>APPEARED</t>
  </si>
  <si>
    <t>PASSED</t>
  </si>
  <si>
    <t>FAIL AND COMP</t>
  </si>
  <si>
    <t>ABST</t>
  </si>
  <si>
    <t>PASS %</t>
  </si>
  <si>
    <t>0-32.9</t>
  </si>
  <si>
    <t>33-44.9</t>
  </si>
  <si>
    <t>45-59.9</t>
  </si>
  <si>
    <t>60-74.9</t>
  </si>
  <si>
    <t>75-89.9</t>
  </si>
  <si>
    <t>90-100</t>
  </si>
  <si>
    <t>GRADE COUNT</t>
  </si>
  <si>
    <t>NXW</t>
  </si>
  <si>
    <t>SUBJECT WISE RESULT</t>
  </si>
  <si>
    <t>CODE</t>
  </si>
  <si>
    <t>SUBJECT</t>
  </si>
  <si>
    <t>%</t>
  </si>
  <si>
    <t>0-33</t>
  </si>
  <si>
    <t>33-44</t>
  </si>
  <si>
    <t>45-59</t>
  </si>
  <si>
    <t>60-74</t>
  </si>
  <si>
    <t>75-89</t>
  </si>
  <si>
    <t>Undefined</t>
  </si>
  <si>
    <t>HINDI ELECTIVE</t>
  </si>
  <si>
    <t>MATHEMATICS</t>
  </si>
  <si>
    <t>undefined</t>
  </si>
  <si>
    <t>ROLL</t>
  </si>
  <si>
    <t>NAME</t>
  </si>
  <si>
    <t>GRADE</t>
  </si>
  <si>
    <t>TOTAL</t>
  </si>
  <si>
    <t>RESULT</t>
  </si>
  <si>
    <t>F VEDHANTI SAMBYAL</t>
  </si>
  <si>
    <t>PASS</t>
  </si>
  <si>
    <t>F MUSKAN VERMA</t>
  </si>
  <si>
    <t>M SWARNAVA CHAKRABORTY</t>
  </si>
  <si>
    <t>F JANVI</t>
  </si>
  <si>
    <t>M NEERAJ KUMAR SHARMA</t>
  </si>
  <si>
    <t>F MANNAT ATTRI</t>
  </si>
  <si>
    <t>F SHAEENA AKHTAR</t>
  </si>
  <si>
    <t>F GURMANPREET ANGEL</t>
  </si>
  <si>
    <t>M BHARAT SALARIA</t>
  </si>
  <si>
    <t>M TANISHQ DWIVEDI</t>
  </si>
  <si>
    <t>M MUKESH KUMAR</t>
  </si>
  <si>
    <t>F TANVI BADGAL</t>
  </si>
  <si>
    <t>F TENU BERHYA</t>
  </si>
  <si>
    <t>M PRITAM DEY</t>
  </si>
  <si>
    <t>M GURMEET SAMYAL</t>
  </si>
  <si>
    <t>M GURMEET KUMAR</t>
  </si>
  <si>
    <t>F KOMAL CHOUDHARY</t>
  </si>
  <si>
    <t>M DANISH ATTRI</t>
  </si>
  <si>
    <t>F AKSHRA CHOUDHARY</t>
  </si>
  <si>
    <t>F AYUSHI RAJPUT</t>
  </si>
  <si>
    <t>F NAVINYA SHARMA</t>
  </si>
  <si>
    <t>M VARUN BALOTRA</t>
  </si>
  <si>
    <t>F SOFI CHOUDHARY</t>
  </si>
  <si>
    <t>M PRANAV HANSA</t>
  </si>
  <si>
    <t>M KARTIK KUMAR</t>
  </si>
  <si>
    <t>F ASMI RAJPUT</t>
  </si>
  <si>
    <t>F SAIMA KHATOON</t>
  </si>
  <si>
    <t>F LOURIA</t>
  </si>
  <si>
    <t>F SOMYA SINGH</t>
  </si>
  <si>
    <t>F BHAWANI MANSOTRA</t>
  </si>
  <si>
    <t>F VANSHIKA</t>
  </si>
  <si>
    <t>F SWATI SHARMA</t>
  </si>
  <si>
    <t>F MEHAK</t>
  </si>
  <si>
    <t>F ANUSHIKA</t>
  </si>
  <si>
    <t>F PRIYANSHI JASROTIA</t>
  </si>
  <si>
    <t>M BHAWANI SINGH SAMBYAL</t>
  </si>
  <si>
    <t>M ANKIT SHARMA</t>
  </si>
  <si>
    <t>M LAKSH SAMBYAL</t>
  </si>
  <si>
    <t>F NAMANI SHARMA</t>
  </si>
  <si>
    <t>F HITASHA BHARTI</t>
  </si>
  <si>
    <t>M ABHAY SINGH SAMBYAL</t>
  </si>
  <si>
    <t>F JEEVIKA SHARMA</t>
  </si>
  <si>
    <t>F MEENAKSHI SAMBYAL</t>
  </si>
  <si>
    <t>F JASWINDER MAGOTRA</t>
  </si>
  <si>
    <t>M HIMANSHU BADGAL</t>
  </si>
  <si>
    <t>F PRINEMA SAMBYAL</t>
  </si>
  <si>
    <t>F SHINDE SONALI SHANTILAL</t>
  </si>
  <si>
    <t>F ANSHITA HANS</t>
  </si>
  <si>
    <t>M ADITYA KUNDAL</t>
  </si>
  <si>
    <t>F HARSHIKA</t>
  </si>
  <si>
    <t>F JAGRITI</t>
  </si>
  <si>
    <t>M DINESH KUMAR</t>
  </si>
  <si>
    <t>M ANSH KUMAR</t>
  </si>
  <si>
    <t>F SHINDE MONALI SHANTILAL</t>
  </si>
  <si>
    <t>F NIHARIKA</t>
  </si>
  <si>
    <t>M DISHANT BADGAL</t>
  </si>
  <si>
    <t>M PANKAJ ANGRAL</t>
  </si>
  <si>
    <t>M LAKSHYA PADHA</t>
  </si>
  <si>
    <t>F LIZA</t>
  </si>
  <si>
    <t>F PAYAL AVINASH HARAL</t>
  </si>
  <si>
    <t>M NAMAN BADGAL</t>
  </si>
  <si>
    <t>M RACHEY UPADHYA</t>
  </si>
  <si>
    <t>M JASWINDER SINGH</t>
  </si>
  <si>
    <t>F JUHI BHAGAT</t>
  </si>
  <si>
    <t>M UJJBAL SHARMA</t>
  </si>
  <si>
    <t>M AARAV MEHRA</t>
  </si>
  <si>
    <t>F SHIWANGEE</t>
  </si>
  <si>
    <t>M SAMARPREET SINGH</t>
  </si>
  <si>
    <t>M SANYOG PATIL</t>
  </si>
  <si>
    <t>F ANSHIKA MANYAL</t>
  </si>
  <si>
    <t>F NANDANIE VERMA</t>
  </si>
  <si>
    <t>F KAMAKSHI</t>
  </si>
  <si>
    <t>F NEETHIKA PANJNATHIA</t>
  </si>
  <si>
    <t>F AKSHAINEE JASROTIA</t>
  </si>
  <si>
    <t>M SARTHAK RAJU LAGAD</t>
  </si>
  <si>
    <t>F SHIVANI DEVI</t>
  </si>
  <si>
    <t>F JEEVANTIKA</t>
  </si>
  <si>
    <t>F JANU DEVI</t>
  </si>
  <si>
    <t>F MONIKA DIGRA</t>
  </si>
  <si>
    <t>M RAJVEER SINGH</t>
  </si>
  <si>
    <t>F YASHIKA SAMBYAL</t>
  </si>
  <si>
    <t>M ABHAY SINGH SLATHIA</t>
  </si>
  <si>
    <t>M ANSH BADYAL</t>
  </si>
  <si>
    <t>M TARUN CHAGDAL</t>
  </si>
  <si>
    <t>M JATIN HANSA</t>
  </si>
  <si>
    <t>M KANAYA SAMBYAL</t>
  </si>
  <si>
    <t>M AYUSH YADAV</t>
  </si>
  <si>
    <t>M ADITYA BAVORIA</t>
  </si>
  <si>
    <t>M SHIV SHARMA</t>
  </si>
  <si>
    <t>F SIYA PATHANIA</t>
  </si>
  <si>
    <t>M LAKSHAY KUMAR</t>
  </si>
  <si>
    <t>M SHIVAM ANGRAL</t>
  </si>
  <si>
    <t>M TRILOK KUMAR</t>
  </si>
  <si>
    <t>M SACHATE KUMAR</t>
  </si>
  <si>
    <t>F KRITIKA SUMBRIA</t>
  </si>
  <si>
    <t>F KHUSHI RAMOTRA</t>
  </si>
  <si>
    <t>M SUDANSHU HANSA</t>
  </si>
  <si>
    <t>M VISHAL KUMAR</t>
  </si>
  <si>
    <t>M ASIF KHAN</t>
  </si>
  <si>
    <t>M YUVRAJ</t>
  </si>
  <si>
    <t xml:space="preserve"> VEDHANTI SAMBYAL</t>
  </si>
  <si>
    <t xml:space="preserve"> MUSKAN VERMA</t>
  </si>
  <si>
    <t xml:space="preserve"> SWARNAVA CHAKRABORT</t>
  </si>
  <si>
    <t xml:space="preserve"> JANVI</t>
  </si>
  <si>
    <t xml:space="preserve"> NEERAJ KUMAR SHARMA</t>
  </si>
  <si>
    <t xml:space="preserve"> MANNAT ATTRI</t>
  </si>
  <si>
    <t xml:space="preserve"> SHAEENA AKHTAR</t>
  </si>
  <si>
    <t xml:space="preserve"> GURMANPREET ANGEL</t>
  </si>
  <si>
    <t xml:space="preserve"> BHARAT SALARIA</t>
  </si>
  <si>
    <t xml:space="preserve"> TANISHQ DWIVEDI</t>
  </si>
  <si>
    <t xml:space="preserve"> MUKESH KUMAR</t>
  </si>
  <si>
    <t xml:space="preserve"> TANVI BADGAL</t>
  </si>
  <si>
    <t xml:space="preserve"> TENU BERHYA</t>
  </si>
  <si>
    <t xml:space="preserve"> PRITAM DEY</t>
  </si>
  <si>
    <t xml:space="preserve"> GURMEET SAMYAL</t>
  </si>
  <si>
    <t xml:space="preserve"> GURMEET KUMAR</t>
  </si>
  <si>
    <t xml:space="preserve"> KOMAL CHOUDHARY</t>
  </si>
  <si>
    <t xml:space="preserve"> DANISH ATTRI</t>
  </si>
  <si>
    <t xml:space="preserve"> AKSHRA CHOUDHARY</t>
  </si>
  <si>
    <t xml:space="preserve"> AYUSHI RAJPUT</t>
  </si>
  <si>
    <t xml:space="preserve"> NAVINYA SHARMA</t>
  </si>
  <si>
    <t xml:space="preserve"> VARUN BALOTRA</t>
  </si>
  <si>
    <t xml:space="preserve"> SOFI CHOUDHARY</t>
  </si>
  <si>
    <t xml:space="preserve"> PRANAV HANSA</t>
  </si>
  <si>
    <t xml:space="preserve"> KARTIK KUMAR</t>
  </si>
  <si>
    <t xml:space="preserve"> ASMI RAJPUT</t>
  </si>
  <si>
    <t xml:space="preserve"> SAIMA KHATOON</t>
  </si>
  <si>
    <t xml:space="preserve"> LOURIA</t>
  </si>
  <si>
    <t xml:space="preserve"> SOMYA SINGH</t>
  </si>
  <si>
    <t xml:space="preserve"> BHAWANI MANSOTRA</t>
  </si>
  <si>
    <t xml:space="preserve"> VANSHIKA</t>
  </si>
  <si>
    <t xml:space="preserve"> SWATI SHARMA</t>
  </si>
  <si>
    <t xml:space="preserve"> MEHAK</t>
  </si>
  <si>
    <t xml:space="preserve"> ANUSHIKA</t>
  </si>
  <si>
    <t xml:space="preserve"> PRIYANSHI JASROTIA</t>
  </si>
  <si>
    <t xml:space="preserve"> BHAWANI SINGH SAMBY</t>
  </si>
  <si>
    <t xml:space="preserve"> ANKIT SHARMA</t>
  </si>
  <si>
    <t xml:space="preserve"> LAKSH SAMBYAL</t>
  </si>
  <si>
    <t xml:space="preserve"> NAMANI SHARMA</t>
  </si>
  <si>
    <t xml:space="preserve"> HITASHA BHARTI</t>
  </si>
  <si>
    <t xml:space="preserve"> ABHAY SINGH SAMBYAL</t>
  </si>
  <si>
    <t xml:space="preserve"> JEEVIKA SHARMA</t>
  </si>
  <si>
    <t xml:space="preserve"> MEENAKSHI SAMBYAL</t>
  </si>
  <si>
    <t xml:space="preserve"> JASWINDER MAGOTRA</t>
  </si>
  <si>
    <t xml:space="preserve"> HIMANSHU BADGAL</t>
  </si>
  <si>
    <t xml:space="preserve"> PRINEMA SAMBYAL</t>
  </si>
  <si>
    <t xml:space="preserve"> SHINDE SONALI SHANT</t>
  </si>
  <si>
    <t xml:space="preserve"> ANSHITA HANS</t>
  </si>
  <si>
    <t xml:space="preserve"> ADITYA KUNDAL</t>
  </si>
  <si>
    <t xml:space="preserve"> HARSHIKA</t>
  </si>
  <si>
    <t xml:space="preserve"> JAGRITI</t>
  </si>
  <si>
    <t xml:space="preserve"> DINESH KUMAR</t>
  </si>
  <si>
    <t xml:space="preserve"> ANSH KUMAR</t>
  </si>
  <si>
    <t xml:space="preserve"> SHINDE MONALI SHANT</t>
  </si>
  <si>
    <t xml:space="preserve"> NIHARIKA</t>
  </si>
  <si>
    <t xml:space="preserve"> DISHANT BADGAL</t>
  </si>
  <si>
    <t xml:space="preserve"> PANKAJ ANGRAL</t>
  </si>
  <si>
    <t xml:space="preserve"> LAKSHYA PADHA</t>
  </si>
  <si>
    <t xml:space="preserve"> LIZA</t>
  </si>
  <si>
    <t xml:space="preserve"> PAYAL AVINASH HARAL</t>
  </si>
  <si>
    <t xml:space="preserve"> NAMAN BADGAL</t>
  </si>
  <si>
    <t xml:space="preserve"> RACHEY UPADHYA</t>
  </si>
  <si>
    <t xml:space="preserve"> JASWINDER SINGH</t>
  </si>
  <si>
    <t xml:space="preserve"> JUHI BHAGAT</t>
  </si>
  <si>
    <t xml:space="preserve"> UJJBAL SHARMA</t>
  </si>
  <si>
    <t xml:space="preserve"> AARAV MEHRA</t>
  </si>
  <si>
    <t xml:space="preserve"> SHIWANGEE</t>
  </si>
  <si>
    <t xml:space="preserve"> SAMARPREET SINGH</t>
  </si>
  <si>
    <t xml:space="preserve"> SANYOG PATIL</t>
  </si>
  <si>
    <t xml:space="preserve"> ANSHIKA MANYAL</t>
  </si>
  <si>
    <t xml:space="preserve"> NANDANIE VERMA</t>
  </si>
  <si>
    <t xml:space="preserve"> KAMAKSHI</t>
  </si>
  <si>
    <t xml:space="preserve"> NEETHIKA PANJNATHIA</t>
  </si>
  <si>
    <t xml:space="preserve"> AKSHAINEE JASROTIA</t>
  </si>
  <si>
    <t xml:space="preserve"> SARTHAK RAJU LAGAD</t>
  </si>
  <si>
    <t xml:space="preserve"> SHIVANI DEVI</t>
  </si>
  <si>
    <t xml:space="preserve"> JEEVANTIKA</t>
  </si>
  <si>
    <t xml:space="preserve"> JANU DEVI</t>
  </si>
  <si>
    <t xml:space="preserve"> MONIKA DIGRA</t>
  </si>
  <si>
    <t xml:space="preserve"> RAJVEER SINGH</t>
  </si>
  <si>
    <t xml:space="preserve"> YASHIKA SAMBYAL</t>
  </si>
  <si>
    <t xml:space="preserve"> ABHAY SINGH SLATHIA</t>
  </si>
  <si>
    <t xml:space="preserve"> ANSH BADYAL</t>
  </si>
  <si>
    <t xml:space="preserve"> TARUN CHAGDAL</t>
  </si>
  <si>
    <t xml:space="preserve"> JATIN HANSA</t>
  </si>
  <si>
    <t xml:space="preserve"> KANAYA SAMBYAL</t>
  </si>
  <si>
    <t xml:space="preserve"> AYUSH YADAV</t>
  </si>
  <si>
    <t xml:space="preserve"> ADITYA BAVORIA</t>
  </si>
  <si>
    <t xml:space="preserve"> SHIV SHARMA</t>
  </si>
  <si>
    <t xml:space="preserve"> SIYA PATHANIA</t>
  </si>
  <si>
    <t xml:space="preserve"> LAKSHAY KUMAR</t>
  </si>
  <si>
    <t xml:space="preserve"> SHIVAM ANGRAL</t>
  </si>
  <si>
    <t xml:space="preserve"> TRILOK KUMAR</t>
  </si>
  <si>
    <t xml:space="preserve"> SACHATE KUMAR</t>
  </si>
  <si>
    <t xml:space="preserve"> KRITIKA SUMBRIA</t>
  </si>
  <si>
    <t xml:space="preserve"> KHUSHI RAMOTRA</t>
  </si>
  <si>
    <t xml:space="preserve"> SUDANSHU HANSA</t>
  </si>
  <si>
    <t xml:space="preserve"> VISHAL KUMAR</t>
  </si>
  <si>
    <t xml:space="preserve"> ASIF KHAN</t>
  </si>
  <si>
    <t xml:space="preserve"> YUVRAJ</t>
  </si>
  <si>
    <t>A.I. (417) 100</t>
  </si>
  <si>
    <t>Grade in A.I.</t>
  </si>
  <si>
    <t xml:space="preserve"> School Result Analysis Class-X 2023-24</t>
  </si>
  <si>
    <t>School Result Analysis Class-X 2023-24</t>
  </si>
  <si>
    <t xml:space="preserve"> Teacher wise Result Analysis Class-X 2023-24</t>
  </si>
  <si>
    <t xml:space="preserve"> Subjectwise Result Analysis Class-X 2023-24</t>
  </si>
  <si>
    <t xml:space="preserve"> Gender Wise Result Analysis Class-X 2023-24</t>
  </si>
  <si>
    <t>List of Toppers Class-X 2023-24</t>
  </si>
  <si>
    <t>PARDEEP YADAV</t>
  </si>
  <si>
    <t>MS TANISHA MOURYA</t>
  </si>
  <si>
    <t>MS ANU KUMARI</t>
  </si>
  <si>
    <t>MR DINESH KUMAR</t>
  </si>
  <si>
    <t>MR ATUL BHAGAT</t>
  </si>
  <si>
    <t>MS SAMIK SAWHNEY</t>
  </si>
  <si>
    <t>MS SUVIDHA YADAV</t>
  </si>
  <si>
    <t>MS KIRAN SAPROO (CONT)</t>
  </si>
  <si>
    <t xml:space="preserve"> Teacher wise Result Analysis Class-X-A 2023-24</t>
  </si>
  <si>
    <t>MS ANURADHA</t>
  </si>
  <si>
    <t>MS SGRUTI (CONT)</t>
  </si>
  <si>
    <t xml:space="preserve"> Teacher wise Result Analysis Class-X-B 2023-24</t>
  </si>
  <si>
    <t xml:space="preserve"> School Result Analysis Class-X-B 2023-24</t>
  </si>
  <si>
    <t>School Result Analysis Class-X-B 2023-24</t>
  </si>
  <si>
    <t xml:space="preserve"> Subjectwise Result Analysis Class-X-B 2023-24</t>
  </si>
  <si>
    <t xml:space="preserve"> Gender Wise Result Analysis Class-X-B 2023-24</t>
  </si>
  <si>
    <t>List of Toppers Class-X-B 2023-24</t>
  </si>
  <si>
    <t xml:space="preserve"> School Result Analysis Class-X-A 2023-24</t>
  </si>
  <si>
    <t>School Result Analysis Class-X-A 2023-24</t>
  </si>
  <si>
    <t>CONTRACTUAL</t>
  </si>
  <si>
    <t xml:space="preserve"> Subjectwise Result Analysis Class-X-A 2023-24</t>
  </si>
  <si>
    <t xml:space="preserve"> Gender Wise Result Analysis Class-X-A 2023-24</t>
  </si>
  <si>
    <t>List of Toppers Class-X-A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</si>
</sst>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2060"/>
      <name val="Calibri"/>
      <family val="2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4"/>
      <color rgb="FF953734"/>
      <name val="Calibri"/>
      <family val="2"/>
    </font>
    <font>
      <b/>
      <sz val="14"/>
      <color rgb="FF953734"/>
      <name val="Arial"/>
      <family val="2"/>
    </font>
    <font>
      <b/>
      <sz val="14"/>
      <color rgb="FF953734"/>
      <name val="Calibri"/>
      <family val="2"/>
    </font>
    <font>
      <b/>
      <sz val="14"/>
      <color rgb="FF953734"/>
      <name val="Times New Roman"/>
      <family val="1"/>
    </font>
    <font>
      <b/>
      <sz val="14"/>
      <color rgb="FFFF0000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&quot;Google Sans Mono&quot;"/>
    </font>
    <font>
      <sz val="9"/>
      <color rgb="FF000000"/>
      <name val="&quot;Google Sans Mono&quot;"/>
    </font>
    <font>
      <b/>
      <sz val="13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6"/>
      <color theme="1"/>
      <name val="Calibri"/>
      <family val="2"/>
    </font>
    <font>
      <sz val="16"/>
      <color theme="1"/>
      <name val="Calibri"/>
      <family val="2"/>
    </font>
    <font>
      <b/>
      <sz val="14"/>
      <color rgb="FFE36C09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b/>
      <sz val="11"/>
      <color rgb="FF00B050"/>
      <name val="Calibri"/>
      <family val="2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rgb="FF002060"/>
      <name val="Calibri"/>
      <family val="2"/>
    </font>
    <font>
      <b/>
      <sz val="14"/>
      <color theme="1"/>
      <name val="Calibri"/>
      <family val="2"/>
    </font>
    <font>
      <b/>
      <sz val="11"/>
      <color rgb="FF00B05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</font>
    <font>
      <sz val="11"/>
      <name val="Calibri"/>
    </font>
    <font>
      <b/>
      <sz val="11"/>
      <color rgb="FF002060"/>
      <name val="Calibri"/>
    </font>
    <font>
      <b/>
      <u/>
      <sz val="16"/>
      <color theme="1"/>
      <name val="Calibri"/>
    </font>
    <font>
      <b/>
      <sz val="11"/>
      <color theme="1"/>
      <name val="Calibri"/>
    </font>
    <font>
      <b/>
      <sz val="14"/>
      <color rgb="FFE36C09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4"/>
      <color rgb="FF002060"/>
      <name val="Calibri"/>
      <family val="2"/>
    </font>
    <font>
      <b/>
      <sz val="11"/>
      <color theme="1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3" borderId="4" xfId="0" applyFont="1" applyFill="1" applyBorder="1"/>
    <xf numFmtId="0" fontId="15" fillId="3" borderId="4" xfId="0" applyFont="1" applyFill="1" applyBorder="1"/>
    <xf numFmtId="164" fontId="16" fillId="3" borderId="4" xfId="0" applyNumberFormat="1" applyFont="1" applyFill="1" applyBorder="1"/>
    <xf numFmtId="0" fontId="4" fillId="0" borderId="5" xfId="0" applyFont="1" applyBorder="1"/>
    <xf numFmtId="0" fontId="22" fillId="3" borderId="5" xfId="0" applyFont="1" applyFill="1" applyBorder="1"/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left" vertical="center"/>
    </xf>
    <xf numFmtId="1" fontId="23" fillId="2" borderId="5" xfId="0" applyNumberFormat="1" applyFont="1" applyFill="1" applyBorder="1" applyAlignment="1">
      <alignment horizontal="left" vertical="center"/>
    </xf>
    <xf numFmtId="164" fontId="23" fillId="2" borderId="5" xfId="0" applyNumberFormat="1" applyFont="1" applyFill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top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/>
    </xf>
    <xf numFmtId="0" fontId="26" fillId="0" borderId="5" xfId="0" applyFont="1" applyBorder="1"/>
    <xf numFmtId="0" fontId="27" fillId="0" borderId="5" xfId="0" applyFont="1" applyBorder="1"/>
    <xf numFmtId="0" fontId="4" fillId="0" borderId="5" xfId="0" applyFont="1" applyBorder="1" applyAlignment="1">
      <alignment vertical="top"/>
    </xf>
    <xf numFmtId="0" fontId="4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1" fontId="4" fillId="0" borderId="5" xfId="0" applyNumberFormat="1" applyFont="1" applyBorder="1"/>
    <xf numFmtId="0" fontId="4" fillId="3" borderId="5" xfId="0" applyFont="1" applyFill="1" applyBorder="1"/>
    <xf numFmtId="2" fontId="4" fillId="0" borderId="5" xfId="0" applyNumberFormat="1" applyFont="1" applyBorder="1"/>
    <xf numFmtId="164" fontId="4" fillId="3" borderId="5" xfId="0" applyNumberFormat="1" applyFont="1" applyFill="1" applyBorder="1"/>
    <xf numFmtId="0" fontId="4" fillId="5" borderId="5" xfId="0" applyFont="1" applyFill="1" applyBorder="1"/>
    <xf numFmtId="1" fontId="4" fillId="5" borderId="5" xfId="0" applyNumberFormat="1" applyFont="1" applyFill="1" applyBorder="1"/>
    <xf numFmtId="164" fontId="4" fillId="5" borderId="5" xfId="0" applyNumberFormat="1" applyFont="1" applyFill="1" applyBorder="1"/>
    <xf numFmtId="0" fontId="16" fillId="6" borderId="5" xfId="0" applyFont="1" applyFill="1" applyBorder="1"/>
    <xf numFmtId="0" fontId="4" fillId="0" borderId="5" xfId="0" applyFont="1" applyBorder="1" applyAlignment="1">
      <alignment horizontal="center"/>
    </xf>
    <xf numFmtId="0" fontId="28" fillId="0" borderId="0" xfId="0" applyFont="1"/>
    <xf numFmtId="0" fontId="28" fillId="0" borderId="6" xfId="0" applyFont="1" applyBorder="1" applyAlignment="1">
      <alignment vertical="top" wrapText="1"/>
    </xf>
    <xf numFmtId="0" fontId="28" fillId="0" borderId="7" xfId="0" applyFont="1" applyBorder="1" applyAlignment="1">
      <alignment vertical="top" wrapText="1"/>
    </xf>
    <xf numFmtId="0" fontId="28" fillId="0" borderId="8" xfId="0" applyFont="1" applyBorder="1" applyAlignment="1">
      <alignment vertical="top" wrapText="1"/>
    </xf>
    <xf numFmtId="0" fontId="28" fillId="0" borderId="9" xfId="0" applyFont="1" applyBorder="1" applyAlignment="1">
      <alignment vertical="top" wrapText="1"/>
    </xf>
    <xf numFmtId="0" fontId="15" fillId="3" borderId="5" xfId="0" applyFont="1" applyFill="1" applyBorder="1"/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/>
    <xf numFmtId="0" fontId="4" fillId="3" borderId="5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2" fillId="3" borderId="5" xfId="0" applyFont="1" applyFill="1" applyBorder="1"/>
    <xf numFmtId="0" fontId="24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32" fillId="0" borderId="13" xfId="0" applyFont="1" applyBorder="1" applyAlignment="1">
      <alignment horizontal="justify" vertical="center" wrapText="1"/>
    </xf>
    <xf numFmtId="0" fontId="32" fillId="0" borderId="14" xfId="0" applyFont="1" applyBorder="1" applyAlignment="1">
      <alignment horizontal="justify" vertical="center" wrapText="1"/>
    </xf>
    <xf numFmtId="0" fontId="32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left" vertical="center" wrapText="1" indent="1"/>
    </xf>
    <xf numFmtId="0" fontId="32" fillId="0" borderId="16" xfId="0" applyFont="1" applyBorder="1" applyAlignment="1">
      <alignment horizontal="justify" vertical="center" wrapText="1"/>
    </xf>
    <xf numFmtId="0" fontId="32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justify" vertical="center" wrapText="1"/>
    </xf>
    <xf numFmtId="0" fontId="32" fillId="0" borderId="15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3" fillId="0" borderId="15" xfId="0" applyFont="1" applyBorder="1" applyAlignment="1">
      <alignment horizontal="left" vertical="center" wrapText="1" indent="1"/>
    </xf>
    <xf numFmtId="0" fontId="33" fillId="0" borderId="16" xfId="0" applyFont="1" applyBorder="1" applyAlignment="1">
      <alignment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vertical="center" wrapText="1"/>
    </xf>
    <xf numFmtId="0" fontId="32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1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35" fillId="3" borderId="21" xfId="0" applyFont="1" applyFill="1" applyBorder="1" applyAlignment="1">
      <alignment horizontal="center"/>
    </xf>
    <xf numFmtId="0" fontId="0" fillId="8" borderId="0" xfId="0" applyFill="1"/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37" fillId="7" borderId="5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5" xfId="0" applyFont="1" applyFill="1" applyBorder="1"/>
    <xf numFmtId="1" fontId="8" fillId="7" borderId="5" xfId="0" applyNumberFormat="1" applyFont="1" applyFill="1" applyBorder="1" applyAlignment="1">
      <alignment horizontal="left"/>
    </xf>
    <xf numFmtId="0" fontId="8" fillId="7" borderId="5" xfId="0" applyFont="1" applyFill="1" applyBorder="1" applyAlignment="1">
      <alignment horizontal="left"/>
    </xf>
    <xf numFmtId="1" fontId="4" fillId="7" borderId="5" xfId="0" applyNumberFormat="1" applyFont="1" applyFill="1" applyBorder="1"/>
    <xf numFmtId="0" fontId="4" fillId="7" borderId="5" xfId="0" applyFont="1" applyFill="1" applyBorder="1"/>
    <xf numFmtId="0" fontId="35" fillId="8" borderId="5" xfId="0" applyFont="1" applyFill="1" applyBorder="1"/>
    <xf numFmtId="0" fontId="7" fillId="9" borderId="5" xfId="0" applyFont="1" applyFill="1" applyBorder="1" applyAlignment="1">
      <alignment horizontal="center"/>
    </xf>
    <xf numFmtId="0" fontId="7" fillId="9" borderId="5" xfId="0" applyFont="1" applyFill="1" applyBorder="1"/>
    <xf numFmtId="0" fontId="4" fillId="10" borderId="5" xfId="0" applyFont="1" applyFill="1" applyBorder="1"/>
    <xf numFmtId="1" fontId="8" fillId="7" borderId="5" xfId="0" applyNumberFormat="1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1" fontId="4" fillId="7" borderId="5" xfId="0" applyNumberFormat="1" applyFont="1" applyFill="1" applyBorder="1" applyAlignment="1">
      <alignment horizontal="left"/>
    </xf>
    <xf numFmtId="0" fontId="4" fillId="7" borderId="5" xfId="0" applyFont="1" applyFill="1" applyBorder="1" applyAlignment="1">
      <alignment horizontal="left"/>
    </xf>
    <xf numFmtId="1" fontId="9" fillId="7" borderId="5" xfId="0" applyNumberFormat="1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left" vertical="top" wrapText="1"/>
    </xf>
    <xf numFmtId="0" fontId="10" fillId="11" borderId="5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left"/>
    </xf>
    <xf numFmtId="0" fontId="12" fillId="11" borderId="5" xfId="0" applyFont="1" applyFill="1" applyBorder="1"/>
    <xf numFmtId="1" fontId="13" fillId="11" borderId="5" xfId="0" applyNumberFormat="1" applyFont="1" applyFill="1" applyBorder="1" applyAlignment="1">
      <alignment horizontal="right"/>
    </xf>
    <xf numFmtId="1" fontId="4" fillId="11" borderId="5" xfId="0" applyNumberFormat="1" applyFont="1" applyFill="1" applyBorder="1"/>
    <xf numFmtId="0" fontId="14" fillId="12" borderId="5" xfId="0" applyFont="1" applyFill="1" applyBorder="1"/>
    <xf numFmtId="164" fontId="16" fillId="8" borderId="5" xfId="0" applyNumberFormat="1" applyFont="1" applyFill="1" applyBorder="1" applyAlignment="1">
      <alignment horizontal="center"/>
    </xf>
    <xf numFmtId="164" fontId="16" fillId="8" borderId="5" xfId="0" applyNumberFormat="1" applyFont="1" applyFill="1" applyBorder="1"/>
    <xf numFmtId="164" fontId="17" fillId="13" borderId="0" xfId="0" applyNumberFormat="1" applyFont="1" applyFill="1"/>
    <xf numFmtId="0" fontId="4" fillId="8" borderId="5" xfId="0" applyFont="1" applyFill="1" applyBorder="1" applyAlignment="1">
      <alignment horizontal="center"/>
    </xf>
    <xf numFmtId="0" fontId="4" fillId="8" borderId="5" xfId="0" applyFont="1" applyFill="1" applyBorder="1"/>
    <xf numFmtId="1" fontId="18" fillId="13" borderId="0" xfId="0" applyNumberFormat="1" applyFont="1" applyFill="1"/>
    <xf numFmtId="0" fontId="18" fillId="13" borderId="0" xfId="0" applyFont="1" applyFill="1"/>
    <xf numFmtId="0" fontId="19" fillId="9" borderId="5" xfId="0" applyFont="1" applyFill="1" applyBorder="1"/>
    <xf numFmtId="1" fontId="20" fillId="9" borderId="5" xfId="0" applyNumberFormat="1" applyFont="1" applyFill="1" applyBorder="1" applyAlignment="1">
      <alignment horizontal="right"/>
    </xf>
    <xf numFmtId="0" fontId="0" fillId="8" borderId="0" xfId="0" applyFill="1" applyAlignment="1">
      <alignment horizontal="center"/>
    </xf>
    <xf numFmtId="0" fontId="30" fillId="0" borderId="5" xfId="0" applyFont="1" applyBorder="1"/>
    <xf numFmtId="0" fontId="1" fillId="8" borderId="0" xfId="0" applyFont="1" applyFill="1"/>
    <xf numFmtId="0" fontId="7" fillId="3" borderId="5" xfId="0" applyFont="1" applyFill="1" applyBorder="1"/>
    <xf numFmtId="0" fontId="29" fillId="0" borderId="0" xfId="0" applyFont="1"/>
    <xf numFmtId="0" fontId="5" fillId="7" borderId="21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left" vertical="center" wrapText="1"/>
    </xf>
    <xf numFmtId="0" fontId="0" fillId="0" borderId="21" xfId="0" applyBorder="1"/>
    <xf numFmtId="0" fontId="43" fillId="7" borderId="10" xfId="0" applyFont="1" applyFill="1" applyBorder="1" applyAlignment="1">
      <alignment horizontal="center" vertical="center" wrapText="1"/>
    </xf>
    <xf numFmtId="0" fontId="43" fillId="7" borderId="10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45" fillId="2" borderId="5" xfId="0" applyFont="1" applyFill="1" applyBorder="1" applyAlignment="1">
      <alignment vertical="center" wrapText="1"/>
    </xf>
    <xf numFmtId="0" fontId="46" fillId="2" borderId="5" xfId="0" applyFont="1" applyFill="1" applyBorder="1" applyAlignment="1">
      <alignment horizontal="left" vertical="center"/>
    </xf>
    <xf numFmtId="1" fontId="46" fillId="2" borderId="5" xfId="0" applyNumberFormat="1" applyFont="1" applyFill="1" applyBorder="1" applyAlignment="1">
      <alignment horizontal="left" vertical="center"/>
    </xf>
    <xf numFmtId="164" fontId="46" fillId="2" borderId="5" xfId="0" applyNumberFormat="1" applyFont="1" applyFill="1" applyBorder="1" applyAlignment="1">
      <alignment horizontal="left" vertical="center"/>
    </xf>
    <xf numFmtId="0" fontId="47" fillId="2" borderId="10" xfId="0" applyFont="1" applyFill="1" applyBorder="1" applyAlignment="1">
      <alignment vertical="center" wrapText="1"/>
    </xf>
    <xf numFmtId="0" fontId="45" fillId="2" borderId="5" xfId="0" applyFont="1" applyFill="1" applyBorder="1" applyAlignment="1">
      <alignment vertical="center"/>
    </xf>
    <xf numFmtId="0" fontId="45" fillId="2" borderId="5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top"/>
    </xf>
    <xf numFmtId="0" fontId="47" fillId="0" borderId="5" xfId="0" applyFont="1" applyBorder="1" applyAlignment="1">
      <alignment horizontal="center"/>
    </xf>
    <xf numFmtId="1" fontId="47" fillId="0" borderId="5" xfId="0" applyNumberFormat="1" applyFont="1" applyBorder="1" applyAlignment="1">
      <alignment horizontal="center"/>
    </xf>
    <xf numFmtId="2" fontId="47" fillId="0" borderId="5" xfId="0" applyNumberFormat="1" applyFont="1" applyBorder="1" applyAlignment="1">
      <alignment horizontal="center"/>
    </xf>
    <xf numFmtId="164" fontId="47" fillId="0" borderId="5" xfId="0" applyNumberFormat="1" applyFont="1" applyBorder="1"/>
    <xf numFmtId="0" fontId="47" fillId="3" borderId="5" xfId="0" applyFont="1" applyFill="1" applyBorder="1" applyAlignment="1">
      <alignment horizontal="center"/>
    </xf>
    <xf numFmtId="164" fontId="47" fillId="0" borderId="5" xfId="0" applyNumberFormat="1" applyFont="1" applyBorder="1" applyAlignment="1">
      <alignment horizontal="center"/>
    </xf>
    <xf numFmtId="0" fontId="49" fillId="7" borderId="5" xfId="0" applyFont="1" applyFill="1" applyBorder="1" applyAlignment="1">
      <alignment horizontal="center" vertical="center" wrapText="1"/>
    </xf>
    <xf numFmtId="0" fontId="49" fillId="7" borderId="5" xfId="0" applyFont="1" applyFill="1" applyBorder="1" applyAlignment="1">
      <alignment horizontal="left" vertical="center" wrapText="1"/>
    </xf>
    <xf numFmtId="0" fontId="45" fillId="8" borderId="5" xfId="0" applyFont="1" applyFill="1" applyBorder="1" applyAlignment="1">
      <alignment horizontal="center"/>
    </xf>
    <xf numFmtId="0" fontId="45" fillId="8" borderId="5" xfId="0" applyFont="1" applyFill="1" applyBorder="1"/>
    <xf numFmtId="1" fontId="7" fillId="7" borderId="5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45" fillId="9" borderId="5" xfId="0" applyFont="1" applyFill="1" applyBorder="1" applyAlignment="1">
      <alignment horizontal="center"/>
    </xf>
    <xf numFmtId="0" fontId="45" fillId="9" borderId="5" xfId="0" applyFont="1" applyFill="1" applyBorder="1"/>
    <xf numFmtId="0" fontId="7" fillId="10" borderId="5" xfId="0" applyFont="1" applyFill="1" applyBorder="1" applyAlignment="1">
      <alignment horizontal="center"/>
    </xf>
    <xf numFmtId="0" fontId="50" fillId="7" borderId="5" xfId="0" applyFont="1" applyFill="1" applyBorder="1" applyAlignment="1">
      <alignment horizontal="center"/>
    </xf>
    <xf numFmtId="0" fontId="50" fillId="7" borderId="5" xfId="0" applyFont="1" applyFill="1" applyBorder="1" applyAlignment="1">
      <alignment horizontal="left"/>
    </xf>
    <xf numFmtId="0" fontId="50" fillId="7" borderId="5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/>
    </xf>
    <xf numFmtId="0" fontId="3" fillId="8" borderId="2" xfId="0" applyFont="1" applyFill="1" applyBorder="1"/>
    <xf numFmtId="0" fontId="3" fillId="8" borderId="3" xfId="0" applyFont="1" applyFill="1" applyBorder="1"/>
    <xf numFmtId="0" fontId="36" fillId="7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40" fillId="3" borderId="12" xfId="0" applyFont="1" applyFill="1" applyBorder="1" applyAlignment="1">
      <alignment horizontal="center"/>
    </xf>
    <xf numFmtId="0" fontId="40" fillId="3" borderId="3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7" fillId="2" borderId="10" xfId="0" applyFont="1" applyFill="1" applyBorder="1" applyAlignment="1">
      <alignment vertical="center"/>
    </xf>
    <xf numFmtId="0" fontId="3" fillId="0" borderId="11" xfId="0" applyFont="1" applyBorder="1"/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/>
    <xf numFmtId="0" fontId="3" fillId="0" borderId="12" xfId="0" applyFont="1" applyBorder="1"/>
    <xf numFmtId="0" fontId="33" fillId="0" borderId="20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20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4" fillId="0" borderId="17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justify" vertical="center" wrapText="1"/>
    </xf>
    <xf numFmtId="0" fontId="32" fillId="0" borderId="19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5" fillId="2" borderId="1" xfId="0" applyFont="1" applyFill="1" applyBorder="1"/>
    <xf numFmtId="0" fontId="42" fillId="0" borderId="12" xfId="0" applyFont="1" applyBorder="1"/>
    <xf numFmtId="0" fontId="42" fillId="0" borderId="3" xfId="0" applyFont="1" applyBorder="1"/>
    <xf numFmtId="0" fontId="48" fillId="2" borderId="1" xfId="0" applyFont="1" applyFill="1" applyBorder="1" applyAlignment="1">
      <alignment horizontal="center"/>
    </xf>
    <xf numFmtId="0" fontId="45" fillId="2" borderId="10" xfId="0" applyFont="1" applyFill="1" applyBorder="1" applyAlignment="1">
      <alignment vertical="center"/>
    </xf>
    <xf numFmtId="0" fontId="42" fillId="0" borderId="11" xfId="0" applyFont="1" applyBorder="1"/>
    <xf numFmtId="0" fontId="45" fillId="2" borderId="10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/>
    </xf>
    <xf numFmtId="0" fontId="42" fillId="8" borderId="12" xfId="0" applyFont="1" applyFill="1" applyBorder="1"/>
    <xf numFmtId="0" fontId="42" fillId="8" borderId="3" xfId="0" applyFont="1" applyFill="1" applyBorder="1"/>
    <xf numFmtId="0" fontId="2" fillId="7" borderId="1" xfId="0" applyFont="1" applyFill="1" applyBorder="1" applyAlignment="1">
      <alignment horizontal="center" vertical="top"/>
    </xf>
    <xf numFmtId="0" fontId="44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3" fillId="8" borderId="21" xfId="0" applyFont="1" applyFill="1" applyBorder="1"/>
    <xf numFmtId="0" fontId="2" fillId="7" borderId="21" xfId="0" applyFont="1" applyFill="1" applyBorder="1" applyAlignment="1">
      <alignment horizontal="center" vertical="top"/>
    </xf>
  </cellXfs>
  <cellStyles count="1">
    <cellStyle name="Normal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uku2\Downloads\10-A%20RESULT%20ANALYSIS%202023-24.xlsx" TargetMode="External"/><Relationship Id="rId1" Type="http://schemas.openxmlformats.org/officeDocument/2006/relationships/externalLinkPath" Target="10-A%20RESULT%20ANALYSIS%2020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uku2\Downloads\10-B%20RESULT%20ANALYSIS%202023-24.xlsx" TargetMode="External"/><Relationship Id="rId1" Type="http://schemas.openxmlformats.org/officeDocument/2006/relationships/externalLinkPath" Target="10-B%20RESULT%20ANALYSIS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Entry"/>
      <sheetName val="School Result"/>
      <sheetName val="Teacherwise Result"/>
      <sheetName val="Subjectwise Result"/>
      <sheetName val="GENDER WISE RESULT"/>
      <sheetName val="Topper List"/>
      <sheetName val="Sheet1"/>
    </sheetNames>
    <sheetDataSet>
      <sheetData sheetId="0"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Entry"/>
      <sheetName val="School Result"/>
      <sheetName val="Teacherwise Result"/>
      <sheetName val="Subjectwise Result"/>
      <sheetName val="GENDER WISE RESULT"/>
      <sheetName val="Topper List"/>
      <sheetName val="Sheet1"/>
    </sheetNames>
    <sheetDataSet>
      <sheetData sheetId="0"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DD7E-C673-4933-8A56-46301CEB84FA}">
  <dimension ref="A1:U146"/>
  <sheetViews>
    <sheetView workbookViewId="0">
      <selection sqref="A1:T1"/>
    </sheetView>
  </sheetViews>
  <sheetFormatPr defaultRowHeight="14.4"/>
  <sheetData>
    <row r="1" spans="1:20" ht="21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4"/>
    </row>
    <row r="2" spans="1:20" ht="21">
      <c r="A2" s="195" t="s">
        <v>346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4"/>
    </row>
    <row r="3" spans="1:20" ht="28.8">
      <c r="A3" s="122" t="s">
        <v>1</v>
      </c>
      <c r="B3" s="122" t="s">
        <v>2</v>
      </c>
      <c r="C3" s="123" t="s">
        <v>3</v>
      </c>
      <c r="D3" s="123" t="s">
        <v>4</v>
      </c>
      <c r="E3" s="123" t="s">
        <v>5</v>
      </c>
      <c r="F3" s="123" t="s">
        <v>6</v>
      </c>
      <c r="G3" s="123" t="s">
        <v>7</v>
      </c>
      <c r="H3" s="123" t="s">
        <v>8</v>
      </c>
      <c r="I3" s="123" t="s">
        <v>9</v>
      </c>
      <c r="J3" s="123" t="s">
        <v>10</v>
      </c>
      <c r="K3" s="123" t="s">
        <v>11</v>
      </c>
      <c r="L3" s="123" t="s">
        <v>12</v>
      </c>
      <c r="M3" s="123" t="s">
        <v>13</v>
      </c>
      <c r="N3" s="123" t="s">
        <v>14</v>
      </c>
      <c r="O3" s="123" t="s">
        <v>15</v>
      </c>
      <c r="P3" s="123" t="s">
        <v>16</v>
      </c>
      <c r="Q3" s="124" t="s">
        <v>321</v>
      </c>
      <c r="R3" s="124" t="s">
        <v>322</v>
      </c>
      <c r="S3" s="123" t="s">
        <v>17</v>
      </c>
      <c r="T3" s="123" t="s">
        <v>18</v>
      </c>
    </row>
    <row r="4" spans="1:20">
      <c r="A4" s="121">
        <v>1</v>
      </c>
      <c r="B4" s="121">
        <v>13122332</v>
      </c>
      <c r="C4" s="121" t="s">
        <v>281</v>
      </c>
      <c r="D4" s="121" t="s">
        <v>19</v>
      </c>
      <c r="E4" s="121">
        <v>78</v>
      </c>
      <c r="F4" s="121" t="s">
        <v>24</v>
      </c>
      <c r="G4" s="121">
        <v>69</v>
      </c>
      <c r="H4" s="121" t="s">
        <v>21</v>
      </c>
      <c r="I4" s="121">
        <v>66</v>
      </c>
      <c r="J4" s="121" t="s">
        <v>23</v>
      </c>
      <c r="K4" s="121" t="s">
        <v>74</v>
      </c>
      <c r="L4" s="121" t="s">
        <v>74</v>
      </c>
      <c r="M4" s="121">
        <v>52</v>
      </c>
      <c r="N4" s="121" t="s">
        <v>21</v>
      </c>
      <c r="O4" s="121">
        <v>63</v>
      </c>
      <c r="P4" s="121" t="s">
        <v>21</v>
      </c>
      <c r="Q4" s="121">
        <v>60</v>
      </c>
      <c r="R4" s="121" t="s">
        <v>28</v>
      </c>
      <c r="S4" s="121">
        <v>388</v>
      </c>
      <c r="T4" s="121">
        <v>64.67</v>
      </c>
    </row>
    <row r="5" spans="1:20">
      <c r="A5" s="121">
        <v>2</v>
      </c>
      <c r="B5" s="121">
        <v>13122333</v>
      </c>
      <c r="C5" s="121" t="s">
        <v>275</v>
      </c>
      <c r="D5" s="121" t="s">
        <v>27</v>
      </c>
      <c r="E5" s="121">
        <v>78</v>
      </c>
      <c r="F5" s="121" t="s">
        <v>24</v>
      </c>
      <c r="G5" s="121">
        <v>77</v>
      </c>
      <c r="H5" s="121" t="s">
        <v>20</v>
      </c>
      <c r="I5" s="121">
        <v>64</v>
      </c>
      <c r="J5" s="121" t="s">
        <v>23</v>
      </c>
      <c r="K5" s="121" t="s">
        <v>74</v>
      </c>
      <c r="L5" s="121" t="s">
        <v>74</v>
      </c>
      <c r="M5" s="121">
        <v>60</v>
      </c>
      <c r="N5" s="121" t="s">
        <v>25</v>
      </c>
      <c r="O5" s="121">
        <v>58</v>
      </c>
      <c r="P5" s="121" t="s">
        <v>21</v>
      </c>
      <c r="Q5" s="121">
        <v>69</v>
      </c>
      <c r="R5" s="121" t="s">
        <v>28</v>
      </c>
      <c r="S5" s="121">
        <v>406</v>
      </c>
      <c r="T5" s="121">
        <v>67.67</v>
      </c>
    </row>
    <row r="6" spans="1:20">
      <c r="A6" s="121">
        <v>3</v>
      </c>
      <c r="B6" s="121">
        <v>13122334</v>
      </c>
      <c r="C6" s="121" t="s">
        <v>297</v>
      </c>
      <c r="D6" s="121" t="s">
        <v>27</v>
      </c>
      <c r="E6" s="121">
        <v>62</v>
      </c>
      <c r="F6" s="121" t="s">
        <v>21</v>
      </c>
      <c r="G6" s="121">
        <v>74</v>
      </c>
      <c r="H6" s="121" t="s">
        <v>25</v>
      </c>
      <c r="I6" s="121">
        <v>44</v>
      </c>
      <c r="J6" s="121" t="s">
        <v>25</v>
      </c>
      <c r="K6" s="121" t="s">
        <v>74</v>
      </c>
      <c r="L6" s="121" t="s">
        <v>74</v>
      </c>
      <c r="M6" s="121">
        <v>51</v>
      </c>
      <c r="N6" s="121" t="s">
        <v>21</v>
      </c>
      <c r="O6" s="121">
        <v>49</v>
      </c>
      <c r="P6" s="121" t="s">
        <v>26</v>
      </c>
      <c r="Q6" s="121">
        <v>73</v>
      </c>
      <c r="R6" s="121" t="s">
        <v>26</v>
      </c>
      <c r="S6" s="121">
        <v>353</v>
      </c>
      <c r="T6" s="121">
        <v>58.83</v>
      </c>
    </row>
    <row r="7" spans="1:20">
      <c r="A7" s="121">
        <v>4</v>
      </c>
      <c r="B7" s="121">
        <v>13122335</v>
      </c>
      <c r="C7" s="121" t="s">
        <v>311</v>
      </c>
      <c r="D7" s="121" t="s">
        <v>19</v>
      </c>
      <c r="E7" s="121">
        <v>67</v>
      </c>
      <c r="F7" s="121" t="s">
        <v>25</v>
      </c>
      <c r="G7" s="121">
        <v>63</v>
      </c>
      <c r="H7" s="121" t="s">
        <v>21</v>
      </c>
      <c r="I7" s="121">
        <v>43</v>
      </c>
      <c r="J7" s="121" t="s">
        <v>25</v>
      </c>
      <c r="K7" s="121" t="s">
        <v>74</v>
      </c>
      <c r="L7" s="121" t="s">
        <v>74</v>
      </c>
      <c r="M7" s="121">
        <v>38</v>
      </c>
      <c r="N7" s="121" t="s">
        <v>28</v>
      </c>
      <c r="O7" s="121">
        <v>52</v>
      </c>
      <c r="P7" s="121" t="s">
        <v>26</v>
      </c>
      <c r="Q7" s="121">
        <v>57</v>
      </c>
      <c r="R7" s="121" t="s">
        <v>28</v>
      </c>
      <c r="S7" s="121">
        <v>320</v>
      </c>
      <c r="T7" s="121">
        <v>53.33</v>
      </c>
    </row>
    <row r="8" spans="1:20">
      <c r="A8" s="121">
        <v>5</v>
      </c>
      <c r="B8" s="121">
        <v>13122336</v>
      </c>
      <c r="C8" s="121" t="s">
        <v>317</v>
      </c>
      <c r="D8" s="121" t="s">
        <v>19</v>
      </c>
      <c r="E8" s="121">
        <v>49</v>
      </c>
      <c r="F8" s="121" t="s">
        <v>26</v>
      </c>
      <c r="G8" s="121">
        <v>46</v>
      </c>
      <c r="H8" s="121" t="s">
        <v>28</v>
      </c>
      <c r="I8" s="121">
        <v>45</v>
      </c>
      <c r="J8" s="121" t="s">
        <v>25</v>
      </c>
      <c r="K8" s="121" t="s">
        <v>74</v>
      </c>
      <c r="L8" s="121" t="s">
        <v>74</v>
      </c>
      <c r="M8" s="121">
        <v>36</v>
      </c>
      <c r="N8" s="121" t="s">
        <v>28</v>
      </c>
      <c r="O8" s="121">
        <v>49</v>
      </c>
      <c r="P8" s="121" t="s">
        <v>26</v>
      </c>
      <c r="Q8" s="121">
        <v>59</v>
      </c>
      <c r="R8" s="121" t="s">
        <v>28</v>
      </c>
      <c r="S8" s="121">
        <v>284</v>
      </c>
      <c r="T8" s="121">
        <v>47.33</v>
      </c>
    </row>
    <row r="9" spans="1:20">
      <c r="A9" s="121">
        <v>6</v>
      </c>
      <c r="B9" s="121">
        <v>13122337</v>
      </c>
      <c r="C9" s="121" t="s">
        <v>272</v>
      </c>
      <c r="D9" s="121" t="s">
        <v>19</v>
      </c>
      <c r="E9" s="121">
        <v>71</v>
      </c>
      <c r="F9" s="121" t="s">
        <v>25</v>
      </c>
      <c r="G9" s="121">
        <v>73</v>
      </c>
      <c r="H9" s="121" t="s">
        <v>25</v>
      </c>
      <c r="I9" s="121">
        <v>57</v>
      </c>
      <c r="J9" s="121" t="s">
        <v>24</v>
      </c>
      <c r="K9" s="121" t="s">
        <v>74</v>
      </c>
      <c r="L9" s="121" t="s">
        <v>74</v>
      </c>
      <c r="M9" s="121">
        <v>68</v>
      </c>
      <c r="N9" s="121" t="s">
        <v>20</v>
      </c>
      <c r="O9" s="121">
        <v>63</v>
      </c>
      <c r="P9" s="121" t="s">
        <v>21</v>
      </c>
      <c r="Q9" s="121">
        <v>82</v>
      </c>
      <c r="R9" s="121" t="s">
        <v>21</v>
      </c>
      <c r="S9" s="121">
        <v>414</v>
      </c>
      <c r="T9" s="121">
        <v>69</v>
      </c>
    </row>
    <row r="10" spans="1:20">
      <c r="A10" s="121">
        <v>7</v>
      </c>
      <c r="B10" s="121">
        <v>13122338</v>
      </c>
      <c r="C10" s="121" t="s">
        <v>226</v>
      </c>
      <c r="D10" s="121" t="s">
        <v>27</v>
      </c>
      <c r="E10" s="121">
        <v>89</v>
      </c>
      <c r="F10" s="121" t="s">
        <v>22</v>
      </c>
      <c r="G10" s="121">
        <v>90</v>
      </c>
      <c r="H10" s="121" t="s">
        <v>22</v>
      </c>
      <c r="I10" s="121">
        <v>88</v>
      </c>
      <c r="J10" s="121" t="s">
        <v>22</v>
      </c>
      <c r="K10" s="121" t="s">
        <v>74</v>
      </c>
      <c r="L10" s="121" t="s">
        <v>74</v>
      </c>
      <c r="M10" s="121">
        <v>87</v>
      </c>
      <c r="N10" s="121" t="s">
        <v>23</v>
      </c>
      <c r="O10" s="121">
        <v>87</v>
      </c>
      <c r="P10" s="121" t="s">
        <v>23</v>
      </c>
      <c r="Q10" s="121">
        <v>94</v>
      </c>
      <c r="R10" s="121" t="s">
        <v>23</v>
      </c>
      <c r="S10" s="121">
        <v>535</v>
      </c>
      <c r="T10" s="121">
        <v>89.17</v>
      </c>
    </row>
    <row r="11" spans="1:20">
      <c r="A11" s="121">
        <v>8</v>
      </c>
      <c r="B11" s="121">
        <v>13122339</v>
      </c>
      <c r="C11" s="121" t="s">
        <v>244</v>
      </c>
      <c r="D11" s="121" t="s">
        <v>19</v>
      </c>
      <c r="E11" s="121">
        <v>84</v>
      </c>
      <c r="F11" s="121" t="s">
        <v>23</v>
      </c>
      <c r="G11" s="121">
        <v>63</v>
      </c>
      <c r="H11" s="121" t="s">
        <v>21</v>
      </c>
      <c r="I11" s="121" t="s">
        <v>74</v>
      </c>
      <c r="J11" s="121" t="s">
        <v>74</v>
      </c>
      <c r="K11" s="121">
        <v>91</v>
      </c>
      <c r="L11" s="121" t="s">
        <v>23</v>
      </c>
      <c r="M11" s="121">
        <v>71</v>
      </c>
      <c r="N11" s="121" t="s">
        <v>24</v>
      </c>
      <c r="O11" s="121">
        <v>79</v>
      </c>
      <c r="P11" s="121" t="s">
        <v>20</v>
      </c>
      <c r="Q11" s="121">
        <v>84</v>
      </c>
      <c r="R11" s="121" t="s">
        <v>25</v>
      </c>
      <c r="S11" s="121">
        <v>472</v>
      </c>
      <c r="T11" s="121">
        <v>78.67</v>
      </c>
    </row>
    <row r="12" spans="1:20">
      <c r="A12" s="121">
        <v>9</v>
      </c>
      <c r="B12" s="121">
        <v>13122340</v>
      </c>
      <c r="C12" s="121" t="s">
        <v>227</v>
      </c>
      <c r="D12" s="121" t="s">
        <v>27</v>
      </c>
      <c r="E12" s="121">
        <v>88</v>
      </c>
      <c r="F12" s="121" t="s">
        <v>23</v>
      </c>
      <c r="G12" s="121">
        <v>89</v>
      </c>
      <c r="H12" s="121" t="s">
        <v>23</v>
      </c>
      <c r="I12" s="121" t="s">
        <v>74</v>
      </c>
      <c r="J12" s="121" t="s">
        <v>74</v>
      </c>
      <c r="K12" s="121">
        <v>91</v>
      </c>
      <c r="L12" s="121" t="s">
        <v>23</v>
      </c>
      <c r="M12" s="121">
        <v>92</v>
      </c>
      <c r="N12" s="121" t="s">
        <v>22</v>
      </c>
      <c r="O12" s="121">
        <v>83</v>
      </c>
      <c r="P12" s="121" t="s">
        <v>24</v>
      </c>
      <c r="Q12" s="121">
        <v>90</v>
      </c>
      <c r="R12" s="121" t="s">
        <v>20</v>
      </c>
      <c r="S12" s="121">
        <v>533</v>
      </c>
      <c r="T12" s="121">
        <v>88.83</v>
      </c>
    </row>
    <row r="13" spans="1:20">
      <c r="A13" s="121">
        <v>10</v>
      </c>
      <c r="B13" s="121">
        <v>13122341</v>
      </c>
      <c r="C13" s="121" t="s">
        <v>314</v>
      </c>
      <c r="D13" s="121" t="s">
        <v>19</v>
      </c>
      <c r="E13" s="121">
        <v>54</v>
      </c>
      <c r="F13" s="121" t="s">
        <v>26</v>
      </c>
      <c r="G13" s="121">
        <v>49</v>
      </c>
      <c r="H13" s="121" t="s">
        <v>28</v>
      </c>
      <c r="I13" s="121">
        <v>48</v>
      </c>
      <c r="J13" s="121" t="s">
        <v>20</v>
      </c>
      <c r="K13" s="121" t="s">
        <v>74</v>
      </c>
      <c r="L13" s="121" t="s">
        <v>74</v>
      </c>
      <c r="M13" s="121">
        <v>47</v>
      </c>
      <c r="N13" s="121" t="s">
        <v>21</v>
      </c>
      <c r="O13" s="121">
        <v>40</v>
      </c>
      <c r="P13" s="121" t="s">
        <v>28</v>
      </c>
      <c r="Q13" s="121">
        <v>54</v>
      </c>
      <c r="R13" s="121" t="s">
        <v>28</v>
      </c>
      <c r="S13" s="121">
        <v>292</v>
      </c>
      <c r="T13" s="121">
        <v>48.67</v>
      </c>
    </row>
    <row r="14" spans="1:20">
      <c r="A14" s="121">
        <v>11</v>
      </c>
      <c r="B14" s="121">
        <v>13122342</v>
      </c>
      <c r="C14" s="121" t="s">
        <v>260</v>
      </c>
      <c r="D14" s="121" t="s">
        <v>27</v>
      </c>
      <c r="E14" s="121">
        <v>74</v>
      </c>
      <c r="F14" s="121" t="s">
        <v>20</v>
      </c>
      <c r="G14" s="121">
        <v>75</v>
      </c>
      <c r="H14" s="121" t="s">
        <v>20</v>
      </c>
      <c r="I14" s="121">
        <v>55</v>
      </c>
      <c r="J14" s="121" t="s">
        <v>24</v>
      </c>
      <c r="K14" s="121" t="s">
        <v>74</v>
      </c>
      <c r="L14" s="121" t="s">
        <v>74</v>
      </c>
      <c r="M14" s="121">
        <v>67</v>
      </c>
      <c r="N14" s="121" t="s">
        <v>20</v>
      </c>
      <c r="O14" s="121">
        <v>79</v>
      </c>
      <c r="P14" s="121" t="s">
        <v>20</v>
      </c>
      <c r="Q14" s="121">
        <v>85</v>
      </c>
      <c r="R14" s="121" t="s">
        <v>25</v>
      </c>
      <c r="S14" s="121">
        <v>435</v>
      </c>
      <c r="T14" s="121">
        <v>72.5</v>
      </c>
    </row>
    <row r="15" spans="1:20">
      <c r="A15" s="121">
        <v>12</v>
      </c>
      <c r="B15" s="121">
        <v>13122343</v>
      </c>
      <c r="C15" s="121" t="s">
        <v>229</v>
      </c>
      <c r="D15" s="121" t="s">
        <v>19</v>
      </c>
      <c r="E15" s="121">
        <v>88</v>
      </c>
      <c r="F15" s="121" t="s">
        <v>23</v>
      </c>
      <c r="G15" s="121">
        <v>92</v>
      </c>
      <c r="H15" s="121" t="s">
        <v>22</v>
      </c>
      <c r="I15" s="121" t="s">
        <v>74</v>
      </c>
      <c r="J15" s="121" t="s">
        <v>74</v>
      </c>
      <c r="K15" s="121">
        <v>92</v>
      </c>
      <c r="L15" s="121" t="s">
        <v>22</v>
      </c>
      <c r="M15" s="121">
        <v>89</v>
      </c>
      <c r="N15" s="121" t="s">
        <v>22</v>
      </c>
      <c r="O15" s="121">
        <v>76</v>
      </c>
      <c r="P15" s="121" t="s">
        <v>20</v>
      </c>
      <c r="Q15" s="121">
        <v>95</v>
      </c>
      <c r="R15" s="121" t="s">
        <v>23</v>
      </c>
      <c r="S15" s="121">
        <v>532</v>
      </c>
      <c r="T15" s="121">
        <v>88.67</v>
      </c>
    </row>
    <row r="16" spans="1:20">
      <c r="A16" s="121">
        <v>13</v>
      </c>
      <c r="B16" s="121">
        <v>13122344</v>
      </c>
      <c r="C16" s="121" t="s">
        <v>259</v>
      </c>
      <c r="D16" s="121" t="s">
        <v>27</v>
      </c>
      <c r="E16" s="121">
        <v>73</v>
      </c>
      <c r="F16" s="121" t="s">
        <v>20</v>
      </c>
      <c r="G16" s="121">
        <v>80</v>
      </c>
      <c r="H16" s="121" t="s">
        <v>24</v>
      </c>
      <c r="I16" s="121">
        <v>75</v>
      </c>
      <c r="J16" s="121" t="s">
        <v>23</v>
      </c>
      <c r="K16" s="121" t="s">
        <v>74</v>
      </c>
      <c r="L16" s="121" t="s">
        <v>74</v>
      </c>
      <c r="M16" s="121">
        <v>75</v>
      </c>
      <c r="N16" s="121" t="s">
        <v>24</v>
      </c>
      <c r="O16" s="121">
        <v>71</v>
      </c>
      <c r="P16" s="121" t="s">
        <v>25</v>
      </c>
      <c r="Q16" s="121">
        <v>67</v>
      </c>
      <c r="R16" s="121" t="s">
        <v>28</v>
      </c>
      <c r="S16" s="121">
        <v>441</v>
      </c>
      <c r="T16" s="121">
        <v>73.5</v>
      </c>
    </row>
    <row r="17" spans="1:20">
      <c r="A17" s="121">
        <v>14</v>
      </c>
      <c r="B17" s="121">
        <v>13122345</v>
      </c>
      <c r="C17" s="121" t="s">
        <v>278</v>
      </c>
      <c r="D17" s="121" t="s">
        <v>19</v>
      </c>
      <c r="E17" s="121">
        <v>71</v>
      </c>
      <c r="F17" s="121" t="s">
        <v>25</v>
      </c>
      <c r="G17" s="121">
        <v>73</v>
      </c>
      <c r="H17" s="121" t="s">
        <v>25</v>
      </c>
      <c r="I17" s="121">
        <v>63</v>
      </c>
      <c r="J17" s="121" t="s">
        <v>23</v>
      </c>
      <c r="K17" s="121" t="s">
        <v>74</v>
      </c>
      <c r="L17" s="121" t="s">
        <v>74</v>
      </c>
      <c r="M17" s="121">
        <v>56</v>
      </c>
      <c r="N17" s="121" t="s">
        <v>25</v>
      </c>
      <c r="O17" s="121">
        <v>64</v>
      </c>
      <c r="P17" s="121" t="s">
        <v>21</v>
      </c>
      <c r="Q17" s="121">
        <v>77</v>
      </c>
      <c r="R17" s="121" t="s">
        <v>26</v>
      </c>
      <c r="S17" s="121">
        <v>404</v>
      </c>
      <c r="T17" s="121">
        <v>67.33</v>
      </c>
    </row>
    <row r="18" spans="1:20">
      <c r="A18" s="121">
        <v>15</v>
      </c>
      <c r="B18" s="121">
        <v>13122346</v>
      </c>
      <c r="C18" s="121" t="s">
        <v>224</v>
      </c>
      <c r="D18" s="121" t="s">
        <v>27</v>
      </c>
      <c r="E18" s="121">
        <v>84</v>
      </c>
      <c r="F18" s="121" t="s">
        <v>23</v>
      </c>
      <c r="G18" s="121">
        <v>90</v>
      </c>
      <c r="H18" s="121" t="s">
        <v>22</v>
      </c>
      <c r="I18" s="121" t="s">
        <v>74</v>
      </c>
      <c r="J18" s="121" t="s">
        <v>74</v>
      </c>
      <c r="K18" s="121">
        <v>99</v>
      </c>
      <c r="L18" s="121" t="s">
        <v>22</v>
      </c>
      <c r="M18" s="121">
        <v>93</v>
      </c>
      <c r="N18" s="121" t="s">
        <v>22</v>
      </c>
      <c r="O18" s="121">
        <v>89</v>
      </c>
      <c r="P18" s="121" t="s">
        <v>23</v>
      </c>
      <c r="Q18" s="121">
        <v>90</v>
      </c>
      <c r="R18" s="121" t="s">
        <v>20</v>
      </c>
      <c r="S18" s="121">
        <v>545</v>
      </c>
      <c r="T18" s="121">
        <v>90.83</v>
      </c>
    </row>
    <row r="19" spans="1:20">
      <c r="A19" s="121">
        <v>16</v>
      </c>
      <c r="B19" s="121">
        <v>13122347</v>
      </c>
      <c r="C19" s="121" t="s">
        <v>255</v>
      </c>
      <c r="D19" s="121" t="s">
        <v>27</v>
      </c>
      <c r="E19" s="121">
        <v>76</v>
      </c>
      <c r="F19" s="121" t="s">
        <v>20</v>
      </c>
      <c r="G19" s="121">
        <v>74</v>
      </c>
      <c r="H19" s="121" t="s">
        <v>25</v>
      </c>
      <c r="I19" s="121" t="s">
        <v>74</v>
      </c>
      <c r="J19" s="121" t="s">
        <v>74</v>
      </c>
      <c r="K19" s="121">
        <v>69</v>
      </c>
      <c r="L19" s="121" t="s">
        <v>20</v>
      </c>
      <c r="M19" s="121">
        <v>86</v>
      </c>
      <c r="N19" s="121" t="s">
        <v>23</v>
      </c>
      <c r="O19" s="121">
        <v>77</v>
      </c>
      <c r="P19" s="121" t="s">
        <v>20</v>
      </c>
      <c r="Q19" s="121">
        <v>74</v>
      </c>
      <c r="R19" s="121" t="s">
        <v>26</v>
      </c>
      <c r="S19" s="121">
        <v>456</v>
      </c>
      <c r="T19" s="121">
        <v>76</v>
      </c>
    </row>
    <row r="20" spans="1:20">
      <c r="A20" s="121">
        <v>17</v>
      </c>
      <c r="B20" s="121">
        <v>13122348</v>
      </c>
      <c r="C20" s="121" t="s">
        <v>306</v>
      </c>
      <c r="D20" s="121" t="s">
        <v>19</v>
      </c>
      <c r="E20" s="121">
        <v>73</v>
      </c>
      <c r="F20" s="121" t="s">
        <v>20</v>
      </c>
      <c r="G20" s="121">
        <v>62</v>
      </c>
      <c r="H20" s="121" t="s">
        <v>26</v>
      </c>
      <c r="I20" s="121">
        <v>35</v>
      </c>
      <c r="J20" s="121" t="s">
        <v>28</v>
      </c>
      <c r="K20" s="121" t="s">
        <v>74</v>
      </c>
      <c r="L20" s="121" t="s">
        <v>74</v>
      </c>
      <c r="M20" s="121">
        <v>54</v>
      </c>
      <c r="N20" s="121" t="s">
        <v>25</v>
      </c>
      <c r="O20" s="121">
        <v>49</v>
      </c>
      <c r="P20" s="121" t="s">
        <v>26</v>
      </c>
      <c r="Q20" s="121">
        <v>62</v>
      </c>
      <c r="R20" s="121" t="s">
        <v>28</v>
      </c>
      <c r="S20" s="121">
        <v>335</v>
      </c>
      <c r="T20" s="121">
        <v>55.83</v>
      </c>
    </row>
    <row r="21" spans="1:20">
      <c r="A21" s="121">
        <v>18</v>
      </c>
      <c r="B21" s="121">
        <v>13122349</v>
      </c>
      <c r="C21" s="121" t="s">
        <v>293</v>
      </c>
      <c r="D21" s="121" t="s">
        <v>27</v>
      </c>
      <c r="E21" s="121">
        <v>67</v>
      </c>
      <c r="F21" s="121" t="s">
        <v>25</v>
      </c>
      <c r="G21" s="121">
        <v>64</v>
      </c>
      <c r="H21" s="121" t="s">
        <v>21</v>
      </c>
      <c r="I21" s="121">
        <v>47</v>
      </c>
      <c r="J21" s="121" t="s">
        <v>25</v>
      </c>
      <c r="K21" s="121" t="s">
        <v>74</v>
      </c>
      <c r="L21" s="121" t="s">
        <v>74</v>
      </c>
      <c r="M21" s="121">
        <v>58</v>
      </c>
      <c r="N21" s="121" t="s">
        <v>25</v>
      </c>
      <c r="O21" s="121">
        <v>61</v>
      </c>
      <c r="P21" s="121" t="s">
        <v>21</v>
      </c>
      <c r="Q21" s="121">
        <v>67</v>
      </c>
      <c r="R21" s="121" t="s">
        <v>28</v>
      </c>
      <c r="S21" s="121">
        <v>364</v>
      </c>
      <c r="T21" s="121">
        <v>60.67</v>
      </c>
    </row>
    <row r="22" spans="1:20">
      <c r="A22" s="121">
        <v>19</v>
      </c>
      <c r="B22" s="121">
        <v>13122350</v>
      </c>
      <c r="C22" s="121" t="s">
        <v>300</v>
      </c>
      <c r="D22" s="121" t="s">
        <v>19</v>
      </c>
      <c r="E22" s="121">
        <v>61</v>
      </c>
      <c r="F22" s="121" t="s">
        <v>21</v>
      </c>
      <c r="G22" s="121">
        <v>78</v>
      </c>
      <c r="H22" s="121" t="s">
        <v>20</v>
      </c>
      <c r="I22" s="121" t="s">
        <v>74</v>
      </c>
      <c r="J22" s="121" t="s">
        <v>74</v>
      </c>
      <c r="K22" s="121">
        <v>39</v>
      </c>
      <c r="L22" s="121" t="s">
        <v>28</v>
      </c>
      <c r="M22" s="121">
        <v>47</v>
      </c>
      <c r="N22" s="121" t="s">
        <v>21</v>
      </c>
      <c r="O22" s="121">
        <v>55</v>
      </c>
      <c r="P22" s="121" t="s">
        <v>26</v>
      </c>
      <c r="Q22" s="121">
        <v>71</v>
      </c>
      <c r="R22" s="121" t="s">
        <v>26</v>
      </c>
      <c r="S22" s="121">
        <v>351</v>
      </c>
      <c r="T22" s="121">
        <v>58.5</v>
      </c>
    </row>
    <row r="23" spans="1:20">
      <c r="A23" s="121">
        <v>20</v>
      </c>
      <c r="B23" s="121">
        <v>13122351</v>
      </c>
      <c r="C23" s="121" t="s">
        <v>318</v>
      </c>
      <c r="D23" s="121" t="s">
        <v>19</v>
      </c>
      <c r="E23" s="121">
        <v>53</v>
      </c>
      <c r="F23" s="121" t="s">
        <v>26</v>
      </c>
      <c r="G23" s="121">
        <v>44</v>
      </c>
      <c r="H23" s="121" t="s">
        <v>28</v>
      </c>
      <c r="I23" s="121">
        <v>34</v>
      </c>
      <c r="J23" s="121" t="s">
        <v>28</v>
      </c>
      <c r="K23" s="121" t="s">
        <v>74</v>
      </c>
      <c r="L23" s="121" t="s">
        <v>74</v>
      </c>
      <c r="M23" s="121">
        <v>41</v>
      </c>
      <c r="N23" s="121" t="s">
        <v>26</v>
      </c>
      <c r="O23" s="121">
        <v>38</v>
      </c>
      <c r="P23" s="121" t="s">
        <v>28</v>
      </c>
      <c r="Q23" s="121">
        <v>61</v>
      </c>
      <c r="R23" s="121" t="s">
        <v>28</v>
      </c>
      <c r="S23" s="121">
        <v>271</v>
      </c>
      <c r="T23" s="121">
        <v>45.17</v>
      </c>
    </row>
    <row r="24" spans="1:20">
      <c r="A24" s="121">
        <v>21</v>
      </c>
      <c r="B24" s="121">
        <v>13122352</v>
      </c>
      <c r="C24" s="121" t="s">
        <v>239</v>
      </c>
      <c r="D24" s="121" t="s">
        <v>27</v>
      </c>
      <c r="E24" s="121">
        <v>80</v>
      </c>
      <c r="F24" s="121" t="s">
        <v>24</v>
      </c>
      <c r="G24" s="121">
        <v>83</v>
      </c>
      <c r="H24" s="121" t="s">
        <v>24</v>
      </c>
      <c r="I24" s="121" t="s">
        <v>74</v>
      </c>
      <c r="J24" s="121" t="s">
        <v>74</v>
      </c>
      <c r="K24" s="121">
        <v>75</v>
      </c>
      <c r="L24" s="121" t="s">
        <v>24</v>
      </c>
      <c r="M24" s="121">
        <v>84</v>
      </c>
      <c r="N24" s="121" t="s">
        <v>23</v>
      </c>
      <c r="O24" s="121">
        <v>72</v>
      </c>
      <c r="P24" s="121" t="s">
        <v>25</v>
      </c>
      <c r="Q24" s="121">
        <v>89</v>
      </c>
      <c r="R24" s="121" t="s">
        <v>20</v>
      </c>
      <c r="S24" s="121">
        <v>483</v>
      </c>
      <c r="T24" s="121">
        <v>80.5</v>
      </c>
    </row>
    <row r="25" spans="1:20">
      <c r="A25" s="121">
        <v>22</v>
      </c>
      <c r="B25" s="121">
        <v>13122353</v>
      </c>
      <c r="C25" s="121" t="s">
        <v>248</v>
      </c>
      <c r="D25" s="121" t="s">
        <v>27</v>
      </c>
      <c r="E25" s="121">
        <v>80</v>
      </c>
      <c r="F25" s="121" t="s">
        <v>24</v>
      </c>
      <c r="G25" s="121">
        <v>75</v>
      </c>
      <c r="H25" s="121" t="s">
        <v>20</v>
      </c>
      <c r="I25" s="121">
        <v>75</v>
      </c>
      <c r="J25" s="121" t="s">
        <v>23</v>
      </c>
      <c r="K25" s="121" t="s">
        <v>74</v>
      </c>
      <c r="L25" s="121" t="s">
        <v>74</v>
      </c>
      <c r="M25" s="121">
        <v>72</v>
      </c>
      <c r="N25" s="121" t="s">
        <v>24</v>
      </c>
      <c r="O25" s="121">
        <v>81</v>
      </c>
      <c r="P25" s="121" t="s">
        <v>24</v>
      </c>
      <c r="Q25" s="121">
        <v>86</v>
      </c>
      <c r="R25" s="121" t="s">
        <v>25</v>
      </c>
      <c r="S25" s="121">
        <v>469</v>
      </c>
      <c r="T25" s="121">
        <v>78.17</v>
      </c>
    </row>
    <row r="26" spans="1:20">
      <c r="A26" s="121">
        <v>23</v>
      </c>
      <c r="B26" s="121">
        <v>13122354</v>
      </c>
      <c r="C26" s="121" t="s">
        <v>296</v>
      </c>
      <c r="D26" s="121" t="s">
        <v>27</v>
      </c>
      <c r="E26" s="121">
        <v>71</v>
      </c>
      <c r="F26" s="121" t="s">
        <v>25</v>
      </c>
      <c r="G26" s="121">
        <v>64</v>
      </c>
      <c r="H26" s="121" t="s">
        <v>21</v>
      </c>
      <c r="I26" s="121" t="s">
        <v>74</v>
      </c>
      <c r="J26" s="121" t="s">
        <v>74</v>
      </c>
      <c r="K26" s="121">
        <v>50</v>
      </c>
      <c r="L26" s="121" t="s">
        <v>21</v>
      </c>
      <c r="M26" s="121">
        <v>47</v>
      </c>
      <c r="N26" s="121" t="s">
        <v>21</v>
      </c>
      <c r="O26" s="121">
        <v>55</v>
      </c>
      <c r="P26" s="121" t="s">
        <v>26</v>
      </c>
      <c r="Q26" s="121">
        <v>68</v>
      </c>
      <c r="R26" s="121" t="s">
        <v>28</v>
      </c>
      <c r="S26" s="121">
        <v>355</v>
      </c>
      <c r="T26" s="121">
        <v>59.17</v>
      </c>
    </row>
    <row r="27" spans="1:20">
      <c r="A27" s="121">
        <v>24</v>
      </c>
      <c r="B27" s="121">
        <v>13122355</v>
      </c>
      <c r="C27" s="121" t="s">
        <v>305</v>
      </c>
      <c r="D27" s="121" t="s">
        <v>19</v>
      </c>
      <c r="E27" s="121">
        <v>63</v>
      </c>
      <c r="F27" s="121" t="s">
        <v>21</v>
      </c>
      <c r="G27" s="121">
        <v>60</v>
      </c>
      <c r="H27" s="121" t="s">
        <v>26</v>
      </c>
      <c r="I27" s="121">
        <v>47</v>
      </c>
      <c r="J27" s="121" t="s">
        <v>25</v>
      </c>
      <c r="K27" s="121" t="s">
        <v>74</v>
      </c>
      <c r="L27" s="121" t="s">
        <v>74</v>
      </c>
      <c r="M27" s="121">
        <v>49</v>
      </c>
      <c r="N27" s="121" t="s">
        <v>21</v>
      </c>
      <c r="O27" s="121">
        <v>61</v>
      </c>
      <c r="P27" s="121" t="s">
        <v>21</v>
      </c>
      <c r="Q27" s="121">
        <v>57</v>
      </c>
      <c r="R27" s="121" t="s">
        <v>28</v>
      </c>
      <c r="S27" s="121">
        <v>337</v>
      </c>
      <c r="T27" s="121">
        <v>56.17</v>
      </c>
    </row>
    <row r="28" spans="1:20">
      <c r="A28" s="121">
        <v>25</v>
      </c>
      <c r="B28" s="121">
        <v>13122356</v>
      </c>
      <c r="C28" s="121" t="s">
        <v>231</v>
      </c>
      <c r="D28" s="121" t="s">
        <v>19</v>
      </c>
      <c r="E28" s="121">
        <v>81</v>
      </c>
      <c r="F28" s="121" t="s">
        <v>24</v>
      </c>
      <c r="G28" s="121">
        <v>86</v>
      </c>
      <c r="H28" s="121" t="s">
        <v>23</v>
      </c>
      <c r="I28" s="121" t="s">
        <v>74</v>
      </c>
      <c r="J28" s="121" t="s">
        <v>74</v>
      </c>
      <c r="K28" s="121">
        <v>85</v>
      </c>
      <c r="L28" s="121" t="s">
        <v>23</v>
      </c>
      <c r="M28" s="121">
        <v>90</v>
      </c>
      <c r="N28" s="121" t="s">
        <v>22</v>
      </c>
      <c r="O28" s="121">
        <v>95</v>
      </c>
      <c r="P28" s="121" t="s">
        <v>22</v>
      </c>
      <c r="Q28" s="121">
        <v>93</v>
      </c>
      <c r="R28" s="121" t="s">
        <v>24</v>
      </c>
      <c r="S28" s="121">
        <v>530</v>
      </c>
      <c r="T28" s="121">
        <v>88.33</v>
      </c>
    </row>
    <row r="29" spans="1:20">
      <c r="A29" s="121">
        <v>26</v>
      </c>
      <c r="B29" s="121">
        <v>13122357</v>
      </c>
      <c r="C29" s="121" t="s">
        <v>288</v>
      </c>
      <c r="D29" s="121" t="s">
        <v>19</v>
      </c>
      <c r="E29" s="121">
        <v>68</v>
      </c>
      <c r="F29" s="121" t="s">
        <v>25</v>
      </c>
      <c r="G29" s="121">
        <v>67</v>
      </c>
      <c r="H29" s="121" t="s">
        <v>21</v>
      </c>
      <c r="I29" s="121">
        <v>48</v>
      </c>
      <c r="J29" s="121" t="s">
        <v>20</v>
      </c>
      <c r="K29" s="121" t="s">
        <v>74</v>
      </c>
      <c r="L29" s="121" t="s">
        <v>74</v>
      </c>
      <c r="M29" s="121">
        <v>56</v>
      </c>
      <c r="N29" s="121" t="s">
        <v>25</v>
      </c>
      <c r="O29" s="121">
        <v>58</v>
      </c>
      <c r="P29" s="121" t="s">
        <v>21</v>
      </c>
      <c r="Q29" s="121">
        <v>74</v>
      </c>
      <c r="R29" s="121" t="s">
        <v>26</v>
      </c>
      <c r="S29" s="121">
        <v>371</v>
      </c>
      <c r="T29" s="121">
        <v>61.83</v>
      </c>
    </row>
    <row r="30" spans="1:20">
      <c r="A30" s="121">
        <v>27</v>
      </c>
      <c r="B30" s="121">
        <v>13122358</v>
      </c>
      <c r="C30" s="121" t="s">
        <v>302</v>
      </c>
      <c r="D30" s="121" t="s">
        <v>19</v>
      </c>
      <c r="E30" s="121">
        <v>61</v>
      </c>
      <c r="F30" s="121" t="s">
        <v>21</v>
      </c>
      <c r="G30" s="121">
        <v>66</v>
      </c>
      <c r="H30" s="121" t="s">
        <v>21</v>
      </c>
      <c r="I30" s="121" t="s">
        <v>74</v>
      </c>
      <c r="J30" s="121" t="s">
        <v>74</v>
      </c>
      <c r="K30" s="121">
        <v>48</v>
      </c>
      <c r="L30" s="121" t="s">
        <v>21</v>
      </c>
      <c r="M30" s="121">
        <v>61</v>
      </c>
      <c r="N30" s="121" t="s">
        <v>20</v>
      </c>
      <c r="O30" s="121">
        <v>43</v>
      </c>
      <c r="P30" s="121" t="s">
        <v>28</v>
      </c>
      <c r="Q30" s="121">
        <v>64</v>
      </c>
      <c r="R30" s="121" t="s">
        <v>28</v>
      </c>
      <c r="S30" s="121">
        <v>343</v>
      </c>
      <c r="T30" s="121">
        <v>57.17</v>
      </c>
    </row>
    <row r="31" spans="1:20">
      <c r="A31" s="121">
        <v>28</v>
      </c>
      <c r="B31" s="121">
        <v>13122359</v>
      </c>
      <c r="C31" s="121" t="s">
        <v>298</v>
      </c>
      <c r="D31" s="121" t="s">
        <v>27</v>
      </c>
      <c r="E31" s="121">
        <v>61</v>
      </c>
      <c r="F31" s="121" t="s">
        <v>21</v>
      </c>
      <c r="G31" s="121">
        <v>72</v>
      </c>
      <c r="H31" s="121" t="s">
        <v>25</v>
      </c>
      <c r="I31" s="121">
        <v>39</v>
      </c>
      <c r="J31" s="121" t="s">
        <v>26</v>
      </c>
      <c r="K31" s="121" t="s">
        <v>74</v>
      </c>
      <c r="L31" s="121" t="s">
        <v>74</v>
      </c>
      <c r="M31" s="121">
        <v>53</v>
      </c>
      <c r="N31" s="121" t="s">
        <v>25</v>
      </c>
      <c r="O31" s="121">
        <v>65</v>
      </c>
      <c r="P31" s="121" t="s">
        <v>21</v>
      </c>
      <c r="Q31" s="121">
        <v>62</v>
      </c>
      <c r="R31" s="121" t="s">
        <v>28</v>
      </c>
      <c r="S31" s="121">
        <v>352</v>
      </c>
      <c r="T31" s="121">
        <v>58.67</v>
      </c>
    </row>
    <row r="32" spans="1:20">
      <c r="A32" s="121">
        <v>29</v>
      </c>
      <c r="B32" s="121">
        <v>13122360</v>
      </c>
      <c r="C32" s="121" t="s">
        <v>310</v>
      </c>
      <c r="D32" s="121" t="s">
        <v>27</v>
      </c>
      <c r="E32" s="121">
        <v>63</v>
      </c>
      <c r="F32" s="121" t="s">
        <v>21</v>
      </c>
      <c r="G32" s="121">
        <v>73</v>
      </c>
      <c r="H32" s="121" t="s">
        <v>25</v>
      </c>
      <c r="I32" s="121">
        <v>36</v>
      </c>
      <c r="J32" s="121" t="s">
        <v>28</v>
      </c>
      <c r="K32" s="121" t="s">
        <v>74</v>
      </c>
      <c r="L32" s="121" t="s">
        <v>74</v>
      </c>
      <c r="M32" s="121">
        <v>47</v>
      </c>
      <c r="N32" s="121" t="s">
        <v>21</v>
      </c>
      <c r="O32" s="121">
        <v>48</v>
      </c>
      <c r="P32" s="121" t="s">
        <v>28</v>
      </c>
      <c r="Q32" s="121">
        <v>56</v>
      </c>
      <c r="R32" s="121" t="s">
        <v>28</v>
      </c>
      <c r="S32" s="121">
        <v>323</v>
      </c>
      <c r="T32" s="121">
        <v>53.83</v>
      </c>
    </row>
    <row r="33" spans="1:20">
      <c r="A33" s="121">
        <v>30</v>
      </c>
      <c r="B33" s="121">
        <v>13122361</v>
      </c>
      <c r="C33" s="121" t="s">
        <v>315</v>
      </c>
      <c r="D33" s="121" t="s">
        <v>27</v>
      </c>
      <c r="E33" s="121">
        <v>60</v>
      </c>
      <c r="F33" s="121" t="s">
        <v>21</v>
      </c>
      <c r="G33" s="121">
        <v>59</v>
      </c>
      <c r="H33" s="121" t="s">
        <v>26</v>
      </c>
      <c r="I33" s="121">
        <v>34</v>
      </c>
      <c r="J33" s="121" t="s">
        <v>28</v>
      </c>
      <c r="K33" s="121" t="s">
        <v>74</v>
      </c>
      <c r="L33" s="121" t="s">
        <v>74</v>
      </c>
      <c r="M33" s="121">
        <v>43</v>
      </c>
      <c r="N33" s="121" t="s">
        <v>26</v>
      </c>
      <c r="O33" s="121">
        <v>42</v>
      </c>
      <c r="P33" s="121" t="s">
        <v>28</v>
      </c>
      <c r="Q33" s="121">
        <v>54</v>
      </c>
      <c r="R33" s="121" t="s">
        <v>28</v>
      </c>
      <c r="S33" s="121">
        <v>292</v>
      </c>
      <c r="T33" s="121">
        <v>48.67</v>
      </c>
    </row>
    <row r="34" spans="1:20">
      <c r="A34" s="121">
        <v>31</v>
      </c>
      <c r="B34" s="121">
        <v>13122362</v>
      </c>
      <c r="C34" s="121" t="s">
        <v>250</v>
      </c>
      <c r="D34" s="121" t="s">
        <v>27</v>
      </c>
      <c r="E34" s="121">
        <v>78</v>
      </c>
      <c r="F34" s="121" t="s">
        <v>24</v>
      </c>
      <c r="G34" s="121">
        <v>80</v>
      </c>
      <c r="H34" s="121" t="s">
        <v>24</v>
      </c>
      <c r="I34" s="121" t="s">
        <v>74</v>
      </c>
      <c r="J34" s="121" t="s">
        <v>74</v>
      </c>
      <c r="K34" s="121">
        <v>78</v>
      </c>
      <c r="L34" s="121" t="s">
        <v>24</v>
      </c>
      <c r="M34" s="121">
        <v>85</v>
      </c>
      <c r="N34" s="121" t="s">
        <v>23</v>
      </c>
      <c r="O34" s="121">
        <v>73</v>
      </c>
      <c r="P34" s="121" t="s">
        <v>20</v>
      </c>
      <c r="Q34" s="121">
        <v>74</v>
      </c>
      <c r="R34" s="121" t="s">
        <v>26</v>
      </c>
      <c r="S34" s="121">
        <v>468</v>
      </c>
      <c r="T34" s="121">
        <v>78</v>
      </c>
    </row>
    <row r="35" spans="1:20">
      <c r="A35" s="121">
        <v>32</v>
      </c>
      <c r="B35" s="121">
        <v>13122363</v>
      </c>
      <c r="C35" s="121" t="s">
        <v>292</v>
      </c>
      <c r="D35" s="121" t="s">
        <v>27</v>
      </c>
      <c r="E35" s="121">
        <v>69</v>
      </c>
      <c r="F35" s="121" t="s">
        <v>25</v>
      </c>
      <c r="G35" s="121">
        <v>69</v>
      </c>
      <c r="H35" s="121" t="s">
        <v>21</v>
      </c>
      <c r="I35" s="121">
        <v>49</v>
      </c>
      <c r="J35" s="121" t="s">
        <v>20</v>
      </c>
      <c r="K35" s="121" t="s">
        <v>74</v>
      </c>
      <c r="L35" s="121" t="s">
        <v>74</v>
      </c>
      <c r="M35" s="121">
        <v>54</v>
      </c>
      <c r="N35" s="121" t="s">
        <v>25</v>
      </c>
      <c r="O35" s="121">
        <v>61</v>
      </c>
      <c r="P35" s="121" t="s">
        <v>21</v>
      </c>
      <c r="Q35" s="121">
        <v>65</v>
      </c>
      <c r="R35" s="121" t="s">
        <v>28</v>
      </c>
      <c r="S35" s="121">
        <v>367</v>
      </c>
      <c r="T35" s="121">
        <v>61.17</v>
      </c>
    </row>
    <row r="36" spans="1:20">
      <c r="A36" s="121">
        <v>33</v>
      </c>
      <c r="B36" s="121">
        <v>13122364</v>
      </c>
      <c r="C36" s="121" t="s">
        <v>241</v>
      </c>
      <c r="D36" s="121" t="s">
        <v>27</v>
      </c>
      <c r="E36" s="121">
        <v>78</v>
      </c>
      <c r="F36" s="121" t="s">
        <v>24</v>
      </c>
      <c r="G36" s="121">
        <v>78</v>
      </c>
      <c r="H36" s="121" t="s">
        <v>20</v>
      </c>
      <c r="I36" s="121">
        <v>67</v>
      </c>
      <c r="J36" s="121" t="s">
        <v>23</v>
      </c>
      <c r="K36" s="121" t="s">
        <v>74</v>
      </c>
      <c r="L36" s="121" t="s">
        <v>74</v>
      </c>
      <c r="M36" s="121">
        <v>83</v>
      </c>
      <c r="N36" s="121" t="s">
        <v>23</v>
      </c>
      <c r="O36" s="121">
        <v>84</v>
      </c>
      <c r="P36" s="121" t="s">
        <v>24</v>
      </c>
      <c r="Q36" s="121">
        <v>89</v>
      </c>
      <c r="R36" s="121" t="s">
        <v>20</v>
      </c>
      <c r="S36" s="121">
        <v>479</v>
      </c>
      <c r="T36" s="121">
        <v>79.83</v>
      </c>
    </row>
    <row r="37" spans="1:20">
      <c r="A37" s="121">
        <v>34</v>
      </c>
      <c r="B37" s="121">
        <v>13122365</v>
      </c>
      <c r="C37" s="121" t="s">
        <v>257</v>
      </c>
      <c r="D37" s="121" t="s">
        <v>19</v>
      </c>
      <c r="E37" s="121">
        <v>76</v>
      </c>
      <c r="F37" s="121" t="s">
        <v>20</v>
      </c>
      <c r="G37" s="121">
        <v>83</v>
      </c>
      <c r="H37" s="121" t="s">
        <v>24</v>
      </c>
      <c r="I37" s="121">
        <v>76</v>
      </c>
      <c r="J37" s="121" t="s">
        <v>23</v>
      </c>
      <c r="K37" s="121" t="s">
        <v>74</v>
      </c>
      <c r="L37" s="121" t="s">
        <v>74</v>
      </c>
      <c r="M37" s="121">
        <v>72</v>
      </c>
      <c r="N37" s="121" t="s">
        <v>24</v>
      </c>
      <c r="O37" s="121">
        <v>70</v>
      </c>
      <c r="P37" s="121" t="s">
        <v>25</v>
      </c>
      <c r="Q37" s="121">
        <v>71</v>
      </c>
      <c r="R37" s="121" t="s">
        <v>26</v>
      </c>
      <c r="S37" s="121">
        <v>448</v>
      </c>
      <c r="T37" s="121">
        <v>74.67</v>
      </c>
    </row>
    <row r="38" spans="1:20">
      <c r="A38" s="121">
        <v>35</v>
      </c>
      <c r="B38" s="121">
        <v>13122366</v>
      </c>
      <c r="C38" s="121" t="s">
        <v>290</v>
      </c>
      <c r="D38" s="121" t="s">
        <v>27</v>
      </c>
      <c r="E38" s="121">
        <v>68</v>
      </c>
      <c r="F38" s="121" t="s">
        <v>25</v>
      </c>
      <c r="G38" s="121">
        <v>70</v>
      </c>
      <c r="H38" s="121" t="s">
        <v>25</v>
      </c>
      <c r="I38" s="121">
        <v>58</v>
      </c>
      <c r="J38" s="121" t="s">
        <v>24</v>
      </c>
      <c r="K38" s="121" t="s">
        <v>74</v>
      </c>
      <c r="L38" s="121" t="s">
        <v>74</v>
      </c>
      <c r="M38" s="121">
        <v>59</v>
      </c>
      <c r="N38" s="121" t="s">
        <v>25</v>
      </c>
      <c r="O38" s="121">
        <v>51</v>
      </c>
      <c r="P38" s="121" t="s">
        <v>26</v>
      </c>
      <c r="Q38" s="121">
        <v>62</v>
      </c>
      <c r="R38" s="121" t="s">
        <v>28</v>
      </c>
      <c r="S38" s="121">
        <v>368</v>
      </c>
      <c r="T38" s="121">
        <v>61.33</v>
      </c>
    </row>
    <row r="39" spans="1:20">
      <c r="A39" s="121">
        <v>36</v>
      </c>
      <c r="B39" s="121">
        <v>13122367</v>
      </c>
      <c r="C39" s="121" t="s">
        <v>299</v>
      </c>
      <c r="D39" s="121" t="s">
        <v>27</v>
      </c>
      <c r="E39" s="121">
        <v>67</v>
      </c>
      <c r="F39" s="121" t="s">
        <v>25</v>
      </c>
      <c r="G39" s="121">
        <v>66</v>
      </c>
      <c r="H39" s="121" t="s">
        <v>21</v>
      </c>
      <c r="I39" s="121">
        <v>49</v>
      </c>
      <c r="J39" s="121" t="s">
        <v>20</v>
      </c>
      <c r="K39" s="121" t="s">
        <v>74</v>
      </c>
      <c r="L39" s="121" t="s">
        <v>74</v>
      </c>
      <c r="M39" s="121">
        <v>49</v>
      </c>
      <c r="N39" s="121" t="s">
        <v>21</v>
      </c>
      <c r="O39" s="121">
        <v>56</v>
      </c>
      <c r="P39" s="121" t="s">
        <v>26</v>
      </c>
      <c r="Q39" s="121">
        <v>65</v>
      </c>
      <c r="R39" s="121" t="s">
        <v>28</v>
      </c>
      <c r="S39" s="121">
        <v>352</v>
      </c>
      <c r="T39" s="121">
        <v>58.67</v>
      </c>
    </row>
    <row r="40" spans="1:20">
      <c r="A40" s="121">
        <v>37</v>
      </c>
      <c r="B40" s="121">
        <v>13122368</v>
      </c>
      <c r="C40" s="121" t="s">
        <v>304</v>
      </c>
      <c r="D40" s="121" t="s">
        <v>19</v>
      </c>
      <c r="E40" s="121">
        <v>63</v>
      </c>
      <c r="F40" s="121" t="s">
        <v>21</v>
      </c>
      <c r="G40" s="121">
        <v>69</v>
      </c>
      <c r="H40" s="121" t="s">
        <v>21</v>
      </c>
      <c r="I40" s="121">
        <v>46</v>
      </c>
      <c r="J40" s="121" t="s">
        <v>25</v>
      </c>
      <c r="K40" s="121" t="s">
        <v>74</v>
      </c>
      <c r="L40" s="121" t="s">
        <v>74</v>
      </c>
      <c r="M40" s="121">
        <v>47</v>
      </c>
      <c r="N40" s="121" t="s">
        <v>21</v>
      </c>
      <c r="O40" s="121">
        <v>54</v>
      </c>
      <c r="P40" s="121" t="s">
        <v>26</v>
      </c>
      <c r="Q40" s="121">
        <v>59</v>
      </c>
      <c r="R40" s="121" t="s">
        <v>28</v>
      </c>
      <c r="S40" s="121">
        <v>338</v>
      </c>
      <c r="T40" s="121">
        <v>56.33</v>
      </c>
    </row>
    <row r="41" spans="1:20">
      <c r="A41" s="121">
        <v>38</v>
      </c>
      <c r="B41" s="121">
        <v>13122369</v>
      </c>
      <c r="C41" s="121" t="s">
        <v>284</v>
      </c>
      <c r="D41" s="121" t="s">
        <v>27</v>
      </c>
      <c r="E41" s="121">
        <v>73</v>
      </c>
      <c r="F41" s="121" t="s">
        <v>20</v>
      </c>
      <c r="G41" s="121">
        <v>69</v>
      </c>
      <c r="H41" s="121" t="s">
        <v>21</v>
      </c>
      <c r="I41" s="121">
        <v>41</v>
      </c>
      <c r="J41" s="121" t="s">
        <v>21</v>
      </c>
      <c r="K41" s="121" t="s">
        <v>74</v>
      </c>
      <c r="L41" s="121" t="s">
        <v>74</v>
      </c>
      <c r="M41" s="121">
        <v>58</v>
      </c>
      <c r="N41" s="121" t="s">
        <v>25</v>
      </c>
      <c r="O41" s="121">
        <v>62</v>
      </c>
      <c r="P41" s="121" t="s">
        <v>21</v>
      </c>
      <c r="Q41" s="121">
        <v>74</v>
      </c>
      <c r="R41" s="121" t="s">
        <v>26</v>
      </c>
      <c r="S41" s="121">
        <v>377</v>
      </c>
      <c r="T41" s="121">
        <v>62.83</v>
      </c>
    </row>
    <row r="42" spans="1:20">
      <c r="A42" s="121">
        <v>39</v>
      </c>
      <c r="B42" s="121">
        <v>13122370</v>
      </c>
      <c r="C42" s="121" t="s">
        <v>313</v>
      </c>
      <c r="D42" s="121" t="s">
        <v>19</v>
      </c>
      <c r="E42" s="121">
        <v>60</v>
      </c>
      <c r="F42" s="121" t="s">
        <v>21</v>
      </c>
      <c r="G42" s="121">
        <v>66</v>
      </c>
      <c r="H42" s="121" t="s">
        <v>21</v>
      </c>
      <c r="I42" s="121">
        <v>37</v>
      </c>
      <c r="J42" s="121" t="s">
        <v>26</v>
      </c>
      <c r="K42" s="121" t="s">
        <v>74</v>
      </c>
      <c r="L42" s="121" t="s">
        <v>74</v>
      </c>
      <c r="M42" s="121">
        <v>38</v>
      </c>
      <c r="N42" s="121" t="s">
        <v>28</v>
      </c>
      <c r="O42" s="121">
        <v>43</v>
      </c>
      <c r="P42" s="121" t="s">
        <v>28</v>
      </c>
      <c r="Q42" s="121">
        <v>59</v>
      </c>
      <c r="R42" s="121" t="s">
        <v>28</v>
      </c>
      <c r="S42" s="121">
        <v>303</v>
      </c>
      <c r="T42" s="121">
        <v>50.5</v>
      </c>
    </row>
    <row r="43" spans="1:20">
      <c r="A43" s="121">
        <v>40</v>
      </c>
      <c r="B43" s="121">
        <v>13122371</v>
      </c>
      <c r="C43" s="121" t="s">
        <v>270</v>
      </c>
      <c r="D43" s="121" t="s">
        <v>27</v>
      </c>
      <c r="E43" s="121">
        <v>53</v>
      </c>
      <c r="F43" s="121" t="s">
        <v>26</v>
      </c>
      <c r="G43" s="121">
        <v>90</v>
      </c>
      <c r="H43" s="121" t="s">
        <v>22</v>
      </c>
      <c r="I43" s="121">
        <v>65</v>
      </c>
      <c r="J43" s="121" t="s">
        <v>23</v>
      </c>
      <c r="K43" s="121" t="s">
        <v>74</v>
      </c>
      <c r="L43" s="121" t="s">
        <v>74</v>
      </c>
      <c r="M43" s="121">
        <v>56</v>
      </c>
      <c r="N43" s="121" t="s">
        <v>25</v>
      </c>
      <c r="O43" s="121">
        <v>76</v>
      </c>
      <c r="P43" s="121" t="s">
        <v>20</v>
      </c>
      <c r="Q43" s="121">
        <v>77</v>
      </c>
      <c r="R43" s="121" t="s">
        <v>26</v>
      </c>
      <c r="S43" s="121">
        <v>417</v>
      </c>
      <c r="T43" s="121">
        <v>69.5</v>
      </c>
    </row>
    <row r="44" spans="1:20">
      <c r="A44" s="121">
        <v>41</v>
      </c>
      <c r="B44" s="121">
        <v>13122372</v>
      </c>
      <c r="C44" s="121" t="s">
        <v>222</v>
      </c>
      <c r="D44" s="121" t="s">
        <v>27</v>
      </c>
      <c r="E44" s="121">
        <v>86</v>
      </c>
      <c r="F44" s="121" t="s">
        <v>23</v>
      </c>
      <c r="G44" s="121">
        <v>93</v>
      </c>
      <c r="H44" s="121" t="s">
        <v>22</v>
      </c>
      <c r="I44" s="121" t="s">
        <v>74</v>
      </c>
      <c r="J44" s="121" t="s">
        <v>74</v>
      </c>
      <c r="K44" s="121">
        <v>91</v>
      </c>
      <c r="L44" s="121" t="s">
        <v>23</v>
      </c>
      <c r="M44" s="121">
        <v>90</v>
      </c>
      <c r="N44" s="121" t="s">
        <v>22</v>
      </c>
      <c r="O44" s="121">
        <v>92</v>
      </c>
      <c r="P44" s="121" t="s">
        <v>23</v>
      </c>
      <c r="Q44" s="121">
        <v>97</v>
      </c>
      <c r="R44" s="121" t="s">
        <v>22</v>
      </c>
      <c r="S44" s="121">
        <v>549</v>
      </c>
      <c r="T44" s="121">
        <v>91.5</v>
      </c>
    </row>
    <row r="45" spans="1:20">
      <c r="A45" s="121">
        <v>42</v>
      </c>
      <c r="B45" s="121">
        <v>13122373</v>
      </c>
      <c r="C45" s="121" t="s">
        <v>295</v>
      </c>
      <c r="D45" s="121" t="s">
        <v>19</v>
      </c>
      <c r="E45" s="121">
        <v>67</v>
      </c>
      <c r="F45" s="121" t="s">
        <v>25</v>
      </c>
      <c r="G45" s="121">
        <v>60</v>
      </c>
      <c r="H45" s="121" t="s">
        <v>26</v>
      </c>
      <c r="I45" s="121" t="s">
        <v>74</v>
      </c>
      <c r="J45" s="121" t="s">
        <v>74</v>
      </c>
      <c r="K45" s="121">
        <v>62</v>
      </c>
      <c r="L45" s="121" t="s">
        <v>25</v>
      </c>
      <c r="M45" s="121">
        <v>66</v>
      </c>
      <c r="N45" s="121" t="s">
        <v>20</v>
      </c>
      <c r="O45" s="121">
        <v>49</v>
      </c>
      <c r="P45" s="121" t="s">
        <v>26</v>
      </c>
      <c r="Q45" s="121">
        <v>54</v>
      </c>
      <c r="R45" s="121" t="s">
        <v>28</v>
      </c>
      <c r="S45" s="121">
        <v>358</v>
      </c>
      <c r="T45" s="121">
        <v>59.67</v>
      </c>
    </row>
    <row r="46" spans="1:20">
      <c r="A46" s="121">
        <v>43</v>
      </c>
      <c r="B46" s="121">
        <v>13122374</v>
      </c>
      <c r="C46" s="121" t="s">
        <v>258</v>
      </c>
      <c r="D46" s="121" t="s">
        <v>19</v>
      </c>
      <c r="E46" s="121">
        <v>74</v>
      </c>
      <c r="F46" s="121" t="s">
        <v>20</v>
      </c>
      <c r="G46" s="121">
        <v>75</v>
      </c>
      <c r="H46" s="121" t="s">
        <v>20</v>
      </c>
      <c r="I46" s="121">
        <v>80</v>
      </c>
      <c r="J46" s="121" t="s">
        <v>22</v>
      </c>
      <c r="K46" s="121" t="s">
        <v>74</v>
      </c>
      <c r="L46" s="121" t="s">
        <v>74</v>
      </c>
      <c r="M46" s="121">
        <v>67</v>
      </c>
      <c r="N46" s="121" t="s">
        <v>20</v>
      </c>
      <c r="O46" s="121">
        <v>82</v>
      </c>
      <c r="P46" s="121" t="s">
        <v>24</v>
      </c>
      <c r="Q46" s="121">
        <v>69</v>
      </c>
      <c r="R46" s="121" t="s">
        <v>28</v>
      </c>
      <c r="S46" s="121">
        <v>447</v>
      </c>
      <c r="T46" s="121">
        <v>74.5</v>
      </c>
    </row>
    <row r="47" spans="1:20">
      <c r="A47" s="121">
        <v>44</v>
      </c>
      <c r="B47" s="121">
        <v>13122375</v>
      </c>
      <c r="C47" s="121" t="s">
        <v>240</v>
      </c>
      <c r="D47" s="121" t="s">
        <v>27</v>
      </c>
      <c r="E47" s="121">
        <v>86</v>
      </c>
      <c r="F47" s="121" t="s">
        <v>23</v>
      </c>
      <c r="G47" s="121">
        <v>83</v>
      </c>
      <c r="H47" s="121" t="s">
        <v>24</v>
      </c>
      <c r="I47" s="121">
        <v>70</v>
      </c>
      <c r="J47" s="121" t="s">
        <v>23</v>
      </c>
      <c r="K47" s="121" t="s">
        <v>74</v>
      </c>
      <c r="L47" s="121" t="s">
        <v>74</v>
      </c>
      <c r="M47" s="121">
        <v>74</v>
      </c>
      <c r="N47" s="121" t="s">
        <v>24</v>
      </c>
      <c r="O47" s="121">
        <v>86</v>
      </c>
      <c r="P47" s="121" t="s">
        <v>24</v>
      </c>
      <c r="Q47" s="121">
        <v>81</v>
      </c>
      <c r="R47" s="121" t="s">
        <v>21</v>
      </c>
      <c r="S47" s="121">
        <v>480</v>
      </c>
      <c r="T47" s="121">
        <v>80</v>
      </c>
    </row>
    <row r="48" spans="1:20">
      <c r="A48" s="121">
        <v>45</v>
      </c>
      <c r="B48" s="121">
        <v>13122426</v>
      </c>
      <c r="C48" s="121" t="s">
        <v>280</v>
      </c>
      <c r="D48" s="121" t="s">
        <v>27</v>
      </c>
      <c r="E48" s="121">
        <v>65</v>
      </c>
      <c r="F48" s="121" t="s">
        <v>21</v>
      </c>
      <c r="G48" s="121">
        <v>79</v>
      </c>
      <c r="H48" s="121" t="s">
        <v>20</v>
      </c>
      <c r="I48" s="121" t="s">
        <v>74</v>
      </c>
      <c r="J48" s="121" t="s">
        <v>74</v>
      </c>
      <c r="K48" s="121">
        <v>54</v>
      </c>
      <c r="L48" s="121" t="s">
        <v>21</v>
      </c>
      <c r="M48" s="121">
        <v>60</v>
      </c>
      <c r="N48" s="121" t="s">
        <v>25</v>
      </c>
      <c r="O48" s="121">
        <v>58</v>
      </c>
      <c r="P48" s="121" t="s">
        <v>21</v>
      </c>
      <c r="Q48" s="121">
        <v>81</v>
      </c>
      <c r="R48" s="121" t="s">
        <v>21</v>
      </c>
      <c r="S48" s="121">
        <v>397</v>
      </c>
      <c r="T48" s="121">
        <v>66.17</v>
      </c>
    </row>
    <row r="49" spans="1:21">
      <c r="A49" s="121">
        <v>46</v>
      </c>
      <c r="B49" s="121">
        <v>13122427</v>
      </c>
      <c r="C49" s="121" t="s">
        <v>287</v>
      </c>
      <c r="D49" s="121" t="s">
        <v>27</v>
      </c>
      <c r="E49" s="121">
        <v>62</v>
      </c>
      <c r="F49" s="121" t="s">
        <v>21</v>
      </c>
      <c r="G49" s="121">
        <v>67</v>
      </c>
      <c r="H49" s="121" t="s">
        <v>21</v>
      </c>
      <c r="I49" s="121">
        <v>51</v>
      </c>
      <c r="J49" s="121" t="s">
        <v>20</v>
      </c>
      <c r="K49" s="121" t="s">
        <v>74</v>
      </c>
      <c r="L49" s="121" t="s">
        <v>74</v>
      </c>
      <c r="M49" s="121">
        <v>57</v>
      </c>
      <c r="N49" s="121" t="s">
        <v>25</v>
      </c>
      <c r="O49" s="121">
        <v>63</v>
      </c>
      <c r="P49" s="121" t="s">
        <v>21</v>
      </c>
      <c r="Q49" s="121">
        <v>73</v>
      </c>
      <c r="R49" s="121" t="s">
        <v>26</v>
      </c>
      <c r="S49" s="121">
        <v>373</v>
      </c>
      <c r="T49" s="121">
        <v>62.17</v>
      </c>
    </row>
    <row r="50" spans="1:21">
      <c r="A50" s="121">
        <v>47</v>
      </c>
      <c r="B50" s="121">
        <v>13122428</v>
      </c>
      <c r="C50" s="121" t="s">
        <v>247</v>
      </c>
      <c r="D50" s="121" t="s">
        <v>27</v>
      </c>
      <c r="E50" s="121">
        <v>79</v>
      </c>
      <c r="F50" s="121" t="s">
        <v>24</v>
      </c>
      <c r="G50" s="121">
        <v>87</v>
      </c>
      <c r="H50" s="121" t="s">
        <v>23</v>
      </c>
      <c r="I50" s="121">
        <v>84</v>
      </c>
      <c r="J50" s="121" t="s">
        <v>22</v>
      </c>
      <c r="K50" s="121" t="s">
        <v>74</v>
      </c>
      <c r="L50" s="121" t="s">
        <v>74</v>
      </c>
      <c r="M50" s="121">
        <v>70</v>
      </c>
      <c r="N50" s="121" t="s">
        <v>20</v>
      </c>
      <c r="O50" s="121">
        <v>75</v>
      </c>
      <c r="P50" s="121" t="s">
        <v>20</v>
      </c>
      <c r="Q50" s="121">
        <v>75</v>
      </c>
      <c r="R50" s="121" t="s">
        <v>26</v>
      </c>
      <c r="S50" s="121">
        <v>470</v>
      </c>
      <c r="T50" s="121">
        <v>78.33</v>
      </c>
    </row>
    <row r="51" spans="1:21">
      <c r="A51" s="121">
        <v>48</v>
      </c>
      <c r="B51" s="121">
        <v>13122429</v>
      </c>
      <c r="C51" s="121" t="s">
        <v>309</v>
      </c>
      <c r="D51" s="121" t="s">
        <v>19</v>
      </c>
      <c r="E51" s="121">
        <v>56</v>
      </c>
      <c r="F51" s="121" t="s">
        <v>26</v>
      </c>
      <c r="G51" s="121">
        <v>68</v>
      </c>
      <c r="H51" s="121" t="s">
        <v>21</v>
      </c>
      <c r="I51" s="121">
        <v>43</v>
      </c>
      <c r="J51" s="121" t="s">
        <v>25</v>
      </c>
      <c r="K51" s="121" t="s">
        <v>74</v>
      </c>
      <c r="L51" s="121" t="s">
        <v>74</v>
      </c>
      <c r="M51" s="121">
        <v>52</v>
      </c>
      <c r="N51" s="121" t="s">
        <v>21</v>
      </c>
      <c r="O51" s="121">
        <v>47</v>
      </c>
      <c r="P51" s="121" t="s">
        <v>28</v>
      </c>
      <c r="Q51" s="121">
        <v>58</v>
      </c>
      <c r="R51" s="121" t="s">
        <v>28</v>
      </c>
      <c r="S51" s="121">
        <v>324</v>
      </c>
      <c r="T51" s="121">
        <v>54</v>
      </c>
    </row>
    <row r="52" spans="1:21">
      <c r="A52" s="121">
        <v>49</v>
      </c>
      <c r="B52" s="121">
        <v>13122430</v>
      </c>
      <c r="C52" s="121" t="s">
        <v>307</v>
      </c>
      <c r="D52" s="121" t="s">
        <v>19</v>
      </c>
      <c r="E52" s="121">
        <v>58</v>
      </c>
      <c r="F52" s="121" t="s">
        <v>21</v>
      </c>
      <c r="G52" s="121">
        <v>56</v>
      </c>
      <c r="H52" s="121" t="s">
        <v>26</v>
      </c>
      <c r="I52" s="121">
        <v>42</v>
      </c>
      <c r="J52" s="121" t="s">
        <v>21</v>
      </c>
      <c r="K52" s="121" t="s">
        <v>74</v>
      </c>
      <c r="L52" s="121" t="s">
        <v>74</v>
      </c>
      <c r="M52" s="121">
        <v>64</v>
      </c>
      <c r="N52" s="121" t="s">
        <v>20</v>
      </c>
      <c r="O52" s="121">
        <v>52</v>
      </c>
      <c r="P52" s="121" t="s">
        <v>26</v>
      </c>
      <c r="Q52" s="121">
        <v>61</v>
      </c>
      <c r="R52" s="121" t="s">
        <v>28</v>
      </c>
      <c r="S52" s="121">
        <v>333</v>
      </c>
      <c r="T52" s="121">
        <v>55.5</v>
      </c>
    </row>
    <row r="53" spans="1:21">
      <c r="A53" s="121">
        <v>50</v>
      </c>
      <c r="B53" s="121">
        <v>13122431</v>
      </c>
      <c r="C53" s="121" t="s">
        <v>289</v>
      </c>
      <c r="D53" s="121" t="s">
        <v>19</v>
      </c>
      <c r="E53" s="121">
        <v>79</v>
      </c>
      <c r="F53" s="121" t="s">
        <v>24</v>
      </c>
      <c r="G53" s="121">
        <v>71</v>
      </c>
      <c r="H53" s="121" t="s">
        <v>25</v>
      </c>
      <c r="I53" s="121">
        <v>50</v>
      </c>
      <c r="J53" s="121" t="s">
        <v>20</v>
      </c>
      <c r="K53" s="121" t="s">
        <v>74</v>
      </c>
      <c r="L53" s="121" t="s">
        <v>74</v>
      </c>
      <c r="M53" s="121">
        <v>55</v>
      </c>
      <c r="N53" s="121" t="s">
        <v>25</v>
      </c>
      <c r="O53" s="121">
        <v>50</v>
      </c>
      <c r="P53" s="121" t="s">
        <v>26</v>
      </c>
      <c r="Q53" s="121">
        <v>65</v>
      </c>
      <c r="R53" s="121" t="s">
        <v>28</v>
      </c>
      <c r="S53" s="121">
        <v>370</v>
      </c>
      <c r="T53" s="121">
        <v>61.67</v>
      </c>
    </row>
    <row r="57" spans="1:21" ht="21">
      <c r="A57" s="196">
        <f>'[1]Data Entry'!A57:T57</f>
        <v>0</v>
      </c>
      <c r="B57" s="186"/>
      <c r="C57" s="186"/>
      <c r="D57" s="186"/>
      <c r="E57" s="186"/>
      <c r="F57" s="186"/>
      <c r="G57" s="186"/>
      <c r="H57" s="187"/>
    </row>
    <row r="58" spans="1:21" ht="21">
      <c r="A58" s="162" t="s">
        <v>347</v>
      </c>
      <c r="B58" s="186"/>
      <c r="C58" s="186"/>
      <c r="D58" s="186"/>
      <c r="E58" s="186"/>
      <c r="F58" s="186"/>
      <c r="G58" s="186"/>
      <c r="H58" s="187"/>
    </row>
    <row r="59" spans="1:21" ht="57.6">
      <c r="A59" s="125" t="s">
        <v>1</v>
      </c>
      <c r="B59" s="125" t="s">
        <v>36</v>
      </c>
      <c r="C59" s="125" t="s">
        <v>37</v>
      </c>
      <c r="D59" s="125" t="s">
        <v>38</v>
      </c>
      <c r="E59" s="125" t="s">
        <v>39</v>
      </c>
      <c r="F59" s="125" t="s">
        <v>40</v>
      </c>
      <c r="G59" s="125" t="s">
        <v>41</v>
      </c>
      <c r="H59" s="125" t="s">
        <v>42</v>
      </c>
    </row>
    <row r="60" spans="1:21" ht="18">
      <c r="A60" s="126">
        <v>1</v>
      </c>
      <c r="B60" s="126" t="s">
        <v>43</v>
      </c>
      <c r="C60" s="127">
        <v>50</v>
      </c>
      <c r="D60" s="126">
        <v>100</v>
      </c>
      <c r="E60" s="126">
        <v>0</v>
      </c>
      <c r="F60" s="126">
        <v>0</v>
      </c>
      <c r="G60" s="128">
        <v>200</v>
      </c>
      <c r="H60" s="128">
        <v>65.33</v>
      </c>
    </row>
    <row r="63" spans="1:21" ht="21">
      <c r="A63" s="197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7"/>
    </row>
    <row r="64" spans="1:21" ht="21">
      <c r="A64" s="162" t="s">
        <v>337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7"/>
    </row>
    <row r="65" spans="1:21" ht="28.8">
      <c r="A65" s="129" t="s">
        <v>1</v>
      </c>
      <c r="B65" s="129" t="s">
        <v>47</v>
      </c>
      <c r="C65" s="129" t="s">
        <v>48</v>
      </c>
      <c r="D65" s="129" t="s">
        <v>49</v>
      </c>
      <c r="E65" s="129" t="s">
        <v>50</v>
      </c>
      <c r="F65" s="129" t="s">
        <v>38</v>
      </c>
      <c r="G65" s="129" t="s">
        <v>51</v>
      </c>
      <c r="H65" s="129" t="s">
        <v>52</v>
      </c>
      <c r="I65" s="129" t="s">
        <v>53</v>
      </c>
      <c r="J65" s="129" t="s">
        <v>54</v>
      </c>
      <c r="K65" s="129" t="s">
        <v>55</v>
      </c>
      <c r="L65" s="129" t="s">
        <v>56</v>
      </c>
      <c r="M65" s="129" t="s">
        <v>57</v>
      </c>
      <c r="N65" s="129" t="s">
        <v>58</v>
      </c>
      <c r="O65" s="129" t="s">
        <v>59</v>
      </c>
      <c r="P65" s="129" t="s">
        <v>60</v>
      </c>
      <c r="Q65" s="129" t="s">
        <v>61</v>
      </c>
      <c r="R65" s="129" t="s">
        <v>62</v>
      </c>
      <c r="S65" s="129" t="s">
        <v>63</v>
      </c>
      <c r="T65" s="129" t="s">
        <v>64</v>
      </c>
      <c r="U65" s="129" t="s">
        <v>65</v>
      </c>
    </row>
    <row r="66" spans="1:21">
      <c r="A66" s="121">
        <v>1</v>
      </c>
      <c r="B66" s="121" t="s">
        <v>330</v>
      </c>
      <c r="C66" s="121" t="s">
        <v>66</v>
      </c>
      <c r="D66" s="121" t="s">
        <v>67</v>
      </c>
      <c r="E66" s="121">
        <v>50</v>
      </c>
      <c r="F66" s="121">
        <v>50</v>
      </c>
      <c r="G66" s="121">
        <v>1</v>
      </c>
      <c r="H66" s="121">
        <v>6</v>
      </c>
      <c r="I66" s="121">
        <v>9</v>
      </c>
      <c r="J66" s="121">
        <v>7</v>
      </c>
      <c r="K66" s="121">
        <v>10</v>
      </c>
      <c r="L66" s="121">
        <v>12</v>
      </c>
      <c r="M66" s="121">
        <v>5</v>
      </c>
      <c r="N66" s="121">
        <v>0</v>
      </c>
      <c r="O66" s="121">
        <v>0</v>
      </c>
      <c r="P66" s="121">
        <v>50</v>
      </c>
      <c r="Q66" s="121">
        <v>225</v>
      </c>
      <c r="R66" s="121">
        <v>22500</v>
      </c>
      <c r="S66" s="121">
        <v>400</v>
      </c>
      <c r="T66" s="121">
        <v>56.25</v>
      </c>
      <c r="U66" s="121">
        <v>70.5</v>
      </c>
    </row>
    <row r="67" spans="1:21">
      <c r="A67" s="121">
        <v>2</v>
      </c>
      <c r="B67" s="121" t="s">
        <v>331</v>
      </c>
      <c r="C67" s="121" t="s">
        <v>66</v>
      </c>
      <c r="D67" s="121" t="s">
        <v>68</v>
      </c>
      <c r="E67" s="121">
        <v>50</v>
      </c>
      <c r="F67" s="121">
        <v>50</v>
      </c>
      <c r="G67" s="121">
        <v>5</v>
      </c>
      <c r="H67" s="121">
        <v>3</v>
      </c>
      <c r="I67" s="121">
        <v>5</v>
      </c>
      <c r="J67" s="121">
        <v>7</v>
      </c>
      <c r="K67" s="121">
        <v>8</v>
      </c>
      <c r="L67" s="121">
        <v>14</v>
      </c>
      <c r="M67" s="121">
        <v>5</v>
      </c>
      <c r="N67" s="121">
        <v>3</v>
      </c>
      <c r="O67" s="121">
        <v>0</v>
      </c>
      <c r="P67" s="121">
        <v>50</v>
      </c>
      <c r="Q67" s="121">
        <v>213</v>
      </c>
      <c r="R67" s="121">
        <v>21300</v>
      </c>
      <c r="S67" s="121">
        <v>400</v>
      </c>
      <c r="T67" s="121">
        <v>53.25</v>
      </c>
      <c r="U67" s="121">
        <v>72.180000000000007</v>
      </c>
    </row>
    <row r="68" spans="1:21">
      <c r="A68" s="121">
        <v>3</v>
      </c>
      <c r="B68" s="121" t="s">
        <v>332</v>
      </c>
      <c r="C68" s="121" t="s">
        <v>66</v>
      </c>
      <c r="D68" s="121" t="s">
        <v>69</v>
      </c>
      <c r="E68" s="121">
        <v>50</v>
      </c>
      <c r="F68" s="121">
        <v>36</v>
      </c>
      <c r="G68" s="121">
        <v>3</v>
      </c>
      <c r="H68" s="121">
        <v>9</v>
      </c>
      <c r="I68" s="121">
        <v>3</v>
      </c>
      <c r="J68" s="121">
        <v>6</v>
      </c>
      <c r="K68" s="121">
        <v>7</v>
      </c>
      <c r="L68" s="121">
        <v>2</v>
      </c>
      <c r="M68" s="121">
        <v>2</v>
      </c>
      <c r="N68" s="121">
        <v>4</v>
      </c>
      <c r="O68" s="121">
        <v>0</v>
      </c>
      <c r="P68" s="121">
        <v>36</v>
      </c>
      <c r="Q68" s="121">
        <v>177</v>
      </c>
      <c r="R68" s="121">
        <v>17700</v>
      </c>
      <c r="S68" s="121">
        <v>400</v>
      </c>
      <c r="T68" s="121">
        <v>44.25</v>
      </c>
      <c r="U68" s="121">
        <v>39.020000000000003</v>
      </c>
    </row>
    <row r="69" spans="1:21">
      <c r="A69" s="121">
        <v>4</v>
      </c>
      <c r="B69" s="121" t="s">
        <v>333</v>
      </c>
      <c r="C69" s="121" t="s">
        <v>66</v>
      </c>
      <c r="D69" s="121" t="s">
        <v>70</v>
      </c>
      <c r="E69" s="121">
        <v>50</v>
      </c>
      <c r="F69" s="121">
        <v>14</v>
      </c>
      <c r="G69" s="121">
        <v>2</v>
      </c>
      <c r="H69" s="121">
        <v>4</v>
      </c>
      <c r="I69" s="121">
        <v>2</v>
      </c>
      <c r="J69" s="121">
        <v>1</v>
      </c>
      <c r="K69" s="121">
        <v>1</v>
      </c>
      <c r="L69" s="121">
        <v>3</v>
      </c>
      <c r="M69" s="121">
        <v>0</v>
      </c>
      <c r="N69" s="121">
        <v>1</v>
      </c>
      <c r="O69" s="121">
        <v>0</v>
      </c>
      <c r="P69" s="121">
        <v>14</v>
      </c>
      <c r="Q69" s="121">
        <v>75</v>
      </c>
      <c r="R69" s="121">
        <v>7500</v>
      </c>
      <c r="S69" s="121">
        <v>400</v>
      </c>
      <c r="T69" s="121">
        <v>18.75</v>
      </c>
      <c r="U69" s="121">
        <v>20.48</v>
      </c>
    </row>
    <row r="70" spans="1:21">
      <c r="A70" s="121">
        <v>5</v>
      </c>
      <c r="B70" s="121" t="s">
        <v>334</v>
      </c>
      <c r="C70" s="121" t="s">
        <v>66</v>
      </c>
      <c r="D70" s="121" t="s">
        <v>71</v>
      </c>
      <c r="E70" s="121">
        <v>50</v>
      </c>
      <c r="F70" s="121">
        <v>50</v>
      </c>
      <c r="G70" s="121">
        <v>5</v>
      </c>
      <c r="H70" s="121">
        <v>5</v>
      </c>
      <c r="I70" s="121">
        <v>5</v>
      </c>
      <c r="J70" s="121">
        <v>7</v>
      </c>
      <c r="K70" s="121">
        <v>13</v>
      </c>
      <c r="L70" s="121">
        <v>10</v>
      </c>
      <c r="M70" s="121">
        <v>2</v>
      </c>
      <c r="N70" s="121">
        <v>3</v>
      </c>
      <c r="O70" s="121">
        <v>0</v>
      </c>
      <c r="P70" s="121">
        <v>50</v>
      </c>
      <c r="Q70" s="121">
        <v>229</v>
      </c>
      <c r="R70" s="121">
        <v>22900</v>
      </c>
      <c r="S70" s="121">
        <v>400</v>
      </c>
      <c r="T70" s="121">
        <v>57.25</v>
      </c>
      <c r="U70" s="121">
        <v>62.52</v>
      </c>
    </row>
    <row r="71" spans="1:21">
      <c r="A71" s="121">
        <v>6</v>
      </c>
      <c r="B71" s="121" t="s">
        <v>348</v>
      </c>
      <c r="C71" s="121" t="s">
        <v>66</v>
      </c>
      <c r="D71" s="121" t="s">
        <v>72</v>
      </c>
      <c r="E71" s="121">
        <v>50</v>
      </c>
      <c r="F71" s="121">
        <v>50</v>
      </c>
      <c r="G71" s="121">
        <v>1</v>
      </c>
      <c r="H71" s="121">
        <v>3</v>
      </c>
      <c r="I71" s="121">
        <v>5</v>
      </c>
      <c r="J71" s="121">
        <v>7</v>
      </c>
      <c r="K71" s="121">
        <v>3</v>
      </c>
      <c r="L71" s="121">
        <v>12</v>
      </c>
      <c r="M71" s="121">
        <v>12</v>
      </c>
      <c r="N71" s="121">
        <v>7</v>
      </c>
      <c r="O71" s="121">
        <v>0</v>
      </c>
      <c r="P71" s="121">
        <v>50</v>
      </c>
      <c r="Q71" s="121">
        <v>173</v>
      </c>
      <c r="R71" s="121">
        <v>17300</v>
      </c>
      <c r="S71" s="121">
        <v>400</v>
      </c>
      <c r="T71" s="121">
        <v>43.25</v>
      </c>
      <c r="U71" s="121">
        <v>63.72</v>
      </c>
    </row>
    <row r="72" spans="1:21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</row>
    <row r="73" spans="1:21">
      <c r="A73" s="121"/>
      <c r="B73" s="121" t="s">
        <v>73</v>
      </c>
      <c r="C73" s="121"/>
      <c r="D73" s="121"/>
      <c r="E73" s="121">
        <v>300</v>
      </c>
      <c r="F73" s="121">
        <v>250</v>
      </c>
      <c r="G73" s="121">
        <v>17</v>
      </c>
      <c r="H73" s="121">
        <v>30</v>
      </c>
      <c r="I73" s="121">
        <v>29</v>
      </c>
      <c r="J73" s="121">
        <v>35</v>
      </c>
      <c r="K73" s="121">
        <v>42</v>
      </c>
      <c r="L73" s="121">
        <v>53</v>
      </c>
      <c r="M73" s="121">
        <v>26</v>
      </c>
      <c r="N73" s="121">
        <v>18</v>
      </c>
      <c r="O73" s="121">
        <v>0</v>
      </c>
      <c r="P73" s="121">
        <v>250</v>
      </c>
      <c r="Q73" s="121">
        <v>1092</v>
      </c>
      <c r="R73" s="121">
        <v>109200</v>
      </c>
      <c r="S73" s="121">
        <v>2400</v>
      </c>
      <c r="T73" s="121">
        <v>45.5</v>
      </c>
      <c r="U73" s="121"/>
    </row>
    <row r="76" spans="1:21" ht="18">
      <c r="A76" s="188">
        <f>'[1]Data Entry'!A76:T76</f>
        <v>0</v>
      </c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7"/>
    </row>
    <row r="77" spans="1:21" ht="18">
      <c r="A77" s="166" t="s">
        <v>349</v>
      </c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7"/>
    </row>
    <row r="78" spans="1:21">
      <c r="A78" s="189" t="s">
        <v>1</v>
      </c>
      <c r="B78" s="189" t="s">
        <v>49</v>
      </c>
      <c r="C78" s="191" t="s">
        <v>37</v>
      </c>
      <c r="D78" s="191" t="s">
        <v>38</v>
      </c>
      <c r="E78" s="191" t="s">
        <v>39</v>
      </c>
      <c r="F78" s="191" t="s">
        <v>40</v>
      </c>
      <c r="G78" s="191" t="s">
        <v>41</v>
      </c>
      <c r="H78" s="189" t="s">
        <v>42</v>
      </c>
      <c r="I78" s="130"/>
      <c r="J78" s="185" t="s">
        <v>75</v>
      </c>
      <c r="K78" s="186"/>
      <c r="L78" s="186"/>
      <c r="M78" s="186"/>
      <c r="N78" s="186"/>
      <c r="O78" s="186"/>
      <c r="P78" s="187"/>
    </row>
    <row r="79" spans="1:21" ht="28.8">
      <c r="A79" s="190"/>
      <c r="B79" s="190"/>
      <c r="C79" s="190"/>
      <c r="D79" s="190"/>
      <c r="E79" s="190"/>
      <c r="F79" s="190"/>
      <c r="G79" s="190"/>
      <c r="H79" s="190"/>
      <c r="I79" s="131" t="s">
        <v>76</v>
      </c>
      <c r="J79" s="125" t="s">
        <v>77</v>
      </c>
      <c r="K79" s="125" t="s">
        <v>78</v>
      </c>
      <c r="L79" s="125" t="s">
        <v>79</v>
      </c>
      <c r="M79" s="125" t="s">
        <v>80</v>
      </c>
      <c r="N79" s="125" t="s">
        <v>81</v>
      </c>
      <c r="O79" s="125" t="s">
        <v>82</v>
      </c>
      <c r="P79" s="125" t="s">
        <v>65</v>
      </c>
    </row>
    <row r="80" spans="1:21">
      <c r="A80" s="132">
        <v>1</v>
      </c>
      <c r="B80" s="133" t="s">
        <v>67</v>
      </c>
      <c r="C80" s="134">
        <v>50</v>
      </c>
      <c r="D80" s="134">
        <v>50</v>
      </c>
      <c r="E80" s="134">
        <v>0</v>
      </c>
      <c r="F80" s="133">
        <v>0</v>
      </c>
      <c r="G80" s="134">
        <v>100</v>
      </c>
      <c r="H80" s="135">
        <v>56.25</v>
      </c>
      <c r="I80" s="134">
        <v>0</v>
      </c>
      <c r="J80" s="134">
        <v>0</v>
      </c>
      <c r="K80" s="134">
        <v>6</v>
      </c>
      <c r="L80" s="134">
        <v>26</v>
      </c>
      <c r="M80" s="134">
        <v>18</v>
      </c>
      <c r="N80" s="134">
        <v>0</v>
      </c>
      <c r="O80" s="134">
        <v>50</v>
      </c>
      <c r="P80" s="136">
        <v>70.5</v>
      </c>
    </row>
    <row r="81" spans="1:16">
      <c r="A81" s="132">
        <v>2</v>
      </c>
      <c r="B81" s="133" t="s">
        <v>68</v>
      </c>
      <c r="C81" s="134">
        <v>50</v>
      </c>
      <c r="D81" s="134">
        <v>50</v>
      </c>
      <c r="E81" s="134">
        <v>0</v>
      </c>
      <c r="F81" s="133">
        <v>0</v>
      </c>
      <c r="G81" s="134">
        <v>100</v>
      </c>
      <c r="H81" s="135">
        <v>53.25</v>
      </c>
      <c r="I81" s="134">
        <v>0</v>
      </c>
      <c r="J81" s="134">
        <v>1</v>
      </c>
      <c r="K81" s="134">
        <v>4</v>
      </c>
      <c r="L81" s="134">
        <v>25</v>
      </c>
      <c r="M81" s="134">
        <v>15</v>
      </c>
      <c r="N81" s="134">
        <v>5</v>
      </c>
      <c r="O81" s="134">
        <v>50</v>
      </c>
      <c r="P81" s="136">
        <v>72.180000000000007</v>
      </c>
    </row>
    <row r="82" spans="1:16">
      <c r="A82" s="132">
        <v>3</v>
      </c>
      <c r="B82" s="137" t="s">
        <v>69</v>
      </c>
      <c r="C82" s="134">
        <v>50</v>
      </c>
      <c r="D82" s="134">
        <v>36</v>
      </c>
      <c r="E82" s="134">
        <v>4</v>
      </c>
      <c r="F82" s="133">
        <v>0</v>
      </c>
      <c r="G82" s="134">
        <v>72</v>
      </c>
      <c r="H82" s="135">
        <v>44.25</v>
      </c>
      <c r="I82" s="134">
        <v>0</v>
      </c>
      <c r="J82" s="134">
        <v>11</v>
      </c>
      <c r="K82" s="134">
        <v>13</v>
      </c>
      <c r="L82" s="134">
        <v>6</v>
      </c>
      <c r="M82" s="134">
        <v>6</v>
      </c>
      <c r="N82" s="134">
        <v>0</v>
      </c>
      <c r="O82" s="134">
        <v>36</v>
      </c>
      <c r="P82" s="136">
        <v>39.020000000000003</v>
      </c>
    </row>
    <row r="83" spans="1:16">
      <c r="A83" s="132">
        <v>4</v>
      </c>
      <c r="B83" s="137" t="s">
        <v>70</v>
      </c>
      <c r="C83" s="134">
        <v>50</v>
      </c>
      <c r="D83" s="134">
        <v>14</v>
      </c>
      <c r="E83" s="134">
        <v>0</v>
      </c>
      <c r="F83" s="133">
        <v>0</v>
      </c>
      <c r="G83" s="134">
        <v>28.000000000000004</v>
      </c>
      <c r="H83" s="135">
        <v>18.75</v>
      </c>
      <c r="I83" s="134">
        <v>0</v>
      </c>
      <c r="J83" s="134">
        <v>1</v>
      </c>
      <c r="K83" s="134">
        <v>3</v>
      </c>
      <c r="L83" s="134">
        <v>2</v>
      </c>
      <c r="M83" s="134">
        <v>3</v>
      </c>
      <c r="N83" s="134">
        <v>5</v>
      </c>
      <c r="O83" s="134">
        <v>14</v>
      </c>
      <c r="P83" s="136">
        <v>20.48</v>
      </c>
    </row>
    <row r="84" spans="1:16">
      <c r="A84" s="132">
        <v>5</v>
      </c>
      <c r="B84" s="137" t="s">
        <v>71</v>
      </c>
      <c r="C84" s="134">
        <v>50</v>
      </c>
      <c r="D84" s="134">
        <v>50</v>
      </c>
      <c r="E84" s="134">
        <v>0</v>
      </c>
      <c r="F84" s="133">
        <v>0</v>
      </c>
      <c r="G84" s="134">
        <v>100</v>
      </c>
      <c r="H84" s="135">
        <v>57.25</v>
      </c>
      <c r="I84" s="134">
        <v>0</v>
      </c>
      <c r="J84" s="134">
        <v>5</v>
      </c>
      <c r="K84" s="134">
        <v>21</v>
      </c>
      <c r="L84" s="134">
        <v>13</v>
      </c>
      <c r="M84" s="134">
        <v>7</v>
      </c>
      <c r="N84" s="134">
        <v>4</v>
      </c>
      <c r="O84" s="134">
        <v>50</v>
      </c>
      <c r="P84" s="136">
        <v>62.52</v>
      </c>
    </row>
    <row r="85" spans="1:16">
      <c r="A85" s="132">
        <v>6</v>
      </c>
      <c r="B85" s="133" t="s">
        <v>72</v>
      </c>
      <c r="C85" s="134">
        <v>50</v>
      </c>
      <c r="D85" s="134">
        <v>50</v>
      </c>
      <c r="E85" s="134">
        <v>0</v>
      </c>
      <c r="F85" s="133">
        <v>0</v>
      </c>
      <c r="G85" s="134">
        <v>100</v>
      </c>
      <c r="H85" s="135">
        <v>43.25</v>
      </c>
      <c r="I85" s="134">
        <v>0</v>
      </c>
      <c r="J85" s="134">
        <v>5</v>
      </c>
      <c r="K85" s="134">
        <v>17</v>
      </c>
      <c r="L85" s="134">
        <v>13</v>
      </c>
      <c r="M85" s="134">
        <v>13</v>
      </c>
      <c r="N85" s="134">
        <v>2</v>
      </c>
      <c r="O85" s="134">
        <v>50</v>
      </c>
      <c r="P85" s="136">
        <v>63.72</v>
      </c>
    </row>
    <row r="88" spans="1:16" ht="18">
      <c r="A88" s="188">
        <f>'[1]Data Entry'!A88:T88</f>
        <v>0</v>
      </c>
      <c r="B88" s="186"/>
      <c r="C88" s="186"/>
      <c r="D88" s="186"/>
      <c r="E88" s="186"/>
      <c r="F88" s="186"/>
      <c r="G88" s="187"/>
    </row>
    <row r="89" spans="1:16" ht="18">
      <c r="A89" s="166" t="s">
        <v>350</v>
      </c>
      <c r="B89" s="186"/>
      <c r="C89" s="186"/>
      <c r="D89" s="186"/>
      <c r="E89" s="186"/>
      <c r="F89" s="186"/>
      <c r="G89" s="187"/>
    </row>
    <row r="90" spans="1:16">
      <c r="A90" s="189" t="s">
        <v>1</v>
      </c>
      <c r="B90" s="189" t="s">
        <v>83</v>
      </c>
      <c r="C90" s="191" t="s">
        <v>37</v>
      </c>
      <c r="D90" s="191" t="s">
        <v>38</v>
      </c>
      <c r="E90" s="191" t="s">
        <v>84</v>
      </c>
      <c r="F90" s="191" t="s">
        <v>40</v>
      </c>
      <c r="G90" s="191" t="s">
        <v>41</v>
      </c>
    </row>
    <row r="91" spans="1:16">
      <c r="A91" s="190"/>
      <c r="B91" s="190"/>
      <c r="C91" s="190"/>
      <c r="D91" s="190"/>
      <c r="E91" s="190"/>
      <c r="F91" s="190"/>
      <c r="G91" s="190"/>
    </row>
    <row r="92" spans="1:16">
      <c r="A92" s="133">
        <v>1</v>
      </c>
      <c r="B92" s="133" t="s">
        <v>85</v>
      </c>
      <c r="C92" s="133">
        <v>23</v>
      </c>
      <c r="D92" s="133">
        <v>23</v>
      </c>
      <c r="E92" s="133">
        <v>0</v>
      </c>
      <c r="F92" s="133">
        <v>0</v>
      </c>
      <c r="G92" s="138">
        <v>100</v>
      </c>
    </row>
    <row r="93" spans="1:16">
      <c r="A93" s="133">
        <v>2</v>
      </c>
      <c r="B93" s="133" t="s">
        <v>86</v>
      </c>
      <c r="C93" s="133">
        <v>27</v>
      </c>
      <c r="D93" s="133">
        <v>27</v>
      </c>
      <c r="E93" s="133">
        <v>0</v>
      </c>
      <c r="F93" s="133">
        <v>0</v>
      </c>
      <c r="G93" s="138">
        <v>100</v>
      </c>
    </row>
    <row r="95" spans="1:16" ht="21">
      <c r="A95" s="162" t="s">
        <v>351</v>
      </c>
      <c r="B95" s="183"/>
      <c r="C95" s="183"/>
      <c r="D95" s="183"/>
      <c r="E95" s="184"/>
    </row>
    <row r="96" spans="1:16" ht="72">
      <c r="A96" s="139" t="s">
        <v>2</v>
      </c>
      <c r="B96" s="140" t="s">
        <v>3</v>
      </c>
      <c r="C96" s="140" t="s">
        <v>4</v>
      </c>
      <c r="D96" s="139" t="s">
        <v>17</v>
      </c>
      <c r="E96" s="139" t="s">
        <v>18</v>
      </c>
    </row>
    <row r="97" spans="1:5">
      <c r="A97" s="141">
        <v>13122372</v>
      </c>
      <c r="B97" s="142" t="s">
        <v>222</v>
      </c>
      <c r="C97" s="141" t="s">
        <v>27</v>
      </c>
      <c r="D97" s="143">
        <v>549</v>
      </c>
      <c r="E97" s="144">
        <v>91.5</v>
      </c>
    </row>
    <row r="98" spans="1:5">
      <c r="A98" s="141">
        <v>13122346</v>
      </c>
      <c r="B98" s="142" t="s">
        <v>224</v>
      </c>
      <c r="C98" s="141" t="s">
        <v>27</v>
      </c>
      <c r="D98" s="143">
        <v>545</v>
      </c>
      <c r="E98" s="144">
        <v>90.83</v>
      </c>
    </row>
    <row r="99" spans="1:5">
      <c r="A99" s="141">
        <v>13122338</v>
      </c>
      <c r="B99" s="142" t="s">
        <v>226</v>
      </c>
      <c r="C99" s="141" t="s">
        <v>27</v>
      </c>
      <c r="D99" s="143">
        <v>535</v>
      </c>
      <c r="E99" s="144">
        <v>89.17</v>
      </c>
    </row>
    <row r="100" spans="1:5">
      <c r="A100" s="141">
        <v>13122340</v>
      </c>
      <c r="B100" s="142" t="s">
        <v>227</v>
      </c>
      <c r="C100" s="141" t="s">
        <v>27</v>
      </c>
      <c r="D100" s="143">
        <v>533</v>
      </c>
      <c r="E100" s="144">
        <v>88.83</v>
      </c>
    </row>
    <row r="101" spans="1:5">
      <c r="A101" s="141">
        <v>13122343</v>
      </c>
      <c r="B101" s="142" t="s">
        <v>229</v>
      </c>
      <c r="C101" s="141" t="s">
        <v>19</v>
      </c>
      <c r="D101" s="143">
        <v>532</v>
      </c>
      <c r="E101" s="144">
        <v>88.67</v>
      </c>
    </row>
    <row r="102" spans="1:5">
      <c r="A102" s="141">
        <v>13122356</v>
      </c>
      <c r="B102" s="142" t="s">
        <v>231</v>
      </c>
      <c r="C102" s="141" t="s">
        <v>19</v>
      </c>
      <c r="D102" s="143">
        <v>530</v>
      </c>
      <c r="E102" s="144">
        <v>88.33</v>
      </c>
    </row>
    <row r="103" spans="1:5">
      <c r="A103" s="141">
        <v>13122352</v>
      </c>
      <c r="B103" s="142" t="s">
        <v>239</v>
      </c>
      <c r="C103" s="141" t="s">
        <v>27</v>
      </c>
      <c r="D103" s="143">
        <v>483</v>
      </c>
      <c r="E103" s="144">
        <v>80.5</v>
      </c>
    </row>
    <row r="104" spans="1:5">
      <c r="A104" s="141">
        <v>13122375</v>
      </c>
      <c r="B104" s="142" t="s">
        <v>240</v>
      </c>
      <c r="C104" s="141" t="s">
        <v>27</v>
      </c>
      <c r="D104" s="143">
        <v>480</v>
      </c>
      <c r="E104" s="144">
        <v>80</v>
      </c>
    </row>
    <row r="105" spans="1:5">
      <c r="A105" s="145">
        <v>13122364</v>
      </c>
      <c r="B105" s="146" t="s">
        <v>241</v>
      </c>
      <c r="C105" s="145" t="s">
        <v>27</v>
      </c>
      <c r="D105" s="143">
        <v>479</v>
      </c>
      <c r="E105" s="144">
        <v>79.83</v>
      </c>
    </row>
    <row r="106" spans="1:5">
      <c r="A106" s="141">
        <v>13122339</v>
      </c>
      <c r="B106" s="142" t="s">
        <v>244</v>
      </c>
      <c r="C106" s="141" t="s">
        <v>19</v>
      </c>
      <c r="D106" s="143">
        <v>472</v>
      </c>
      <c r="E106" s="144">
        <v>78.67</v>
      </c>
    </row>
    <row r="107" spans="1:5">
      <c r="A107" s="141">
        <v>13122428</v>
      </c>
      <c r="B107" s="142" t="s">
        <v>247</v>
      </c>
      <c r="C107" s="141" t="s">
        <v>27</v>
      </c>
      <c r="D107" s="143">
        <v>470</v>
      </c>
      <c r="E107" s="144">
        <v>78.33</v>
      </c>
    </row>
    <row r="108" spans="1:5">
      <c r="A108" s="141">
        <v>13122353</v>
      </c>
      <c r="B108" s="142" t="s">
        <v>248</v>
      </c>
      <c r="C108" s="141" t="s">
        <v>27</v>
      </c>
      <c r="D108" s="143">
        <v>469</v>
      </c>
      <c r="E108" s="144">
        <v>78.17</v>
      </c>
    </row>
    <row r="109" spans="1:5">
      <c r="A109" s="141">
        <v>13122362</v>
      </c>
      <c r="B109" s="142" t="s">
        <v>250</v>
      </c>
      <c r="C109" s="141" t="s">
        <v>27</v>
      </c>
      <c r="D109" s="143">
        <v>468</v>
      </c>
      <c r="E109" s="144">
        <v>78</v>
      </c>
    </row>
    <row r="110" spans="1:5">
      <c r="A110" s="141">
        <v>13122347</v>
      </c>
      <c r="B110" s="142" t="s">
        <v>255</v>
      </c>
      <c r="C110" s="141" t="s">
        <v>27</v>
      </c>
      <c r="D110" s="143">
        <v>456</v>
      </c>
      <c r="E110" s="144">
        <v>76</v>
      </c>
    </row>
    <row r="111" spans="1:5">
      <c r="A111" s="141">
        <v>13122365</v>
      </c>
      <c r="B111" s="142" t="s">
        <v>257</v>
      </c>
      <c r="C111" s="141" t="s">
        <v>19</v>
      </c>
      <c r="D111" s="143">
        <v>448</v>
      </c>
      <c r="E111" s="144">
        <v>74.67</v>
      </c>
    </row>
    <row r="112" spans="1:5">
      <c r="A112" s="141">
        <v>13122374</v>
      </c>
      <c r="B112" s="142" t="s">
        <v>258</v>
      </c>
      <c r="C112" s="141" t="s">
        <v>19</v>
      </c>
      <c r="D112" s="143">
        <v>447</v>
      </c>
      <c r="E112" s="144">
        <v>74.5</v>
      </c>
    </row>
    <row r="113" spans="1:5">
      <c r="A113" s="141">
        <v>13122344</v>
      </c>
      <c r="B113" s="142" t="s">
        <v>259</v>
      </c>
      <c r="C113" s="141" t="s">
        <v>27</v>
      </c>
      <c r="D113" s="143">
        <v>441</v>
      </c>
      <c r="E113" s="144">
        <v>73.5</v>
      </c>
    </row>
    <row r="114" spans="1:5">
      <c r="A114" s="145">
        <v>13122342</v>
      </c>
      <c r="B114" s="146" t="s">
        <v>260</v>
      </c>
      <c r="C114" s="145" t="s">
        <v>27</v>
      </c>
      <c r="D114" s="143">
        <v>435</v>
      </c>
      <c r="E114" s="147">
        <v>72.5</v>
      </c>
    </row>
    <row r="115" spans="1:5">
      <c r="A115" s="141">
        <v>13122371</v>
      </c>
      <c r="B115" s="142" t="s">
        <v>270</v>
      </c>
      <c r="C115" s="141" t="s">
        <v>27</v>
      </c>
      <c r="D115" s="143">
        <v>417</v>
      </c>
      <c r="E115" s="144">
        <v>69.5</v>
      </c>
    </row>
    <row r="116" spans="1:5">
      <c r="A116" s="141">
        <v>13122337</v>
      </c>
      <c r="B116" s="142" t="s">
        <v>272</v>
      </c>
      <c r="C116" s="141" t="s">
        <v>19</v>
      </c>
      <c r="D116" s="143">
        <v>414</v>
      </c>
      <c r="E116" s="144">
        <v>69</v>
      </c>
    </row>
    <row r="117" spans="1:5">
      <c r="A117" s="141">
        <v>13122333</v>
      </c>
      <c r="B117" s="142" t="s">
        <v>275</v>
      </c>
      <c r="C117" s="141" t="s">
        <v>27</v>
      </c>
      <c r="D117" s="143">
        <v>406</v>
      </c>
      <c r="E117" s="144">
        <v>67.67</v>
      </c>
    </row>
    <row r="118" spans="1:5">
      <c r="A118" s="141">
        <v>13122345</v>
      </c>
      <c r="B118" s="142" t="s">
        <v>278</v>
      </c>
      <c r="C118" s="141" t="s">
        <v>19</v>
      </c>
      <c r="D118" s="143">
        <v>404</v>
      </c>
      <c r="E118" s="144">
        <v>67.33</v>
      </c>
    </row>
    <row r="119" spans="1:5">
      <c r="A119" s="141">
        <v>13122426</v>
      </c>
      <c r="B119" s="142" t="s">
        <v>280</v>
      </c>
      <c r="C119" s="141" t="s">
        <v>27</v>
      </c>
      <c r="D119" s="143">
        <v>397</v>
      </c>
      <c r="E119" s="144">
        <v>66.17</v>
      </c>
    </row>
    <row r="120" spans="1:5">
      <c r="A120" s="141">
        <v>13122332</v>
      </c>
      <c r="B120" s="142" t="s">
        <v>281</v>
      </c>
      <c r="C120" s="141" t="s">
        <v>19</v>
      </c>
      <c r="D120" s="143">
        <v>388</v>
      </c>
      <c r="E120" s="144">
        <v>64.67</v>
      </c>
    </row>
    <row r="121" spans="1:5">
      <c r="A121" s="141">
        <v>13122369</v>
      </c>
      <c r="B121" s="142" t="s">
        <v>284</v>
      </c>
      <c r="C121" s="141" t="s">
        <v>27</v>
      </c>
      <c r="D121" s="143">
        <v>377</v>
      </c>
      <c r="E121" s="144">
        <v>62.83</v>
      </c>
    </row>
    <row r="122" spans="1:5">
      <c r="A122" s="141">
        <v>13122427</v>
      </c>
      <c r="B122" s="142" t="s">
        <v>287</v>
      </c>
      <c r="C122" s="141" t="s">
        <v>27</v>
      </c>
      <c r="D122" s="143">
        <v>373</v>
      </c>
      <c r="E122" s="144">
        <v>62.17</v>
      </c>
    </row>
    <row r="123" spans="1:5">
      <c r="A123" s="141">
        <v>13122357</v>
      </c>
      <c r="B123" s="142" t="s">
        <v>288</v>
      </c>
      <c r="C123" s="141" t="s">
        <v>19</v>
      </c>
      <c r="D123" s="143">
        <v>371</v>
      </c>
      <c r="E123" s="144">
        <v>61.83</v>
      </c>
    </row>
    <row r="124" spans="1:5">
      <c r="A124" s="141">
        <v>13122431</v>
      </c>
      <c r="B124" s="142" t="s">
        <v>289</v>
      </c>
      <c r="C124" s="141" t="s">
        <v>19</v>
      </c>
      <c r="D124" s="143">
        <v>370</v>
      </c>
      <c r="E124" s="144">
        <v>61.67</v>
      </c>
    </row>
    <row r="125" spans="1:5">
      <c r="A125" s="141">
        <v>13122366</v>
      </c>
      <c r="B125" s="142" t="s">
        <v>290</v>
      </c>
      <c r="C125" s="141" t="s">
        <v>27</v>
      </c>
      <c r="D125" s="143">
        <v>368</v>
      </c>
      <c r="E125" s="144">
        <v>61.33</v>
      </c>
    </row>
    <row r="126" spans="1:5">
      <c r="A126" s="141">
        <v>13122363</v>
      </c>
      <c r="B126" s="142" t="s">
        <v>292</v>
      </c>
      <c r="C126" s="141" t="s">
        <v>27</v>
      </c>
      <c r="D126" s="143">
        <v>367</v>
      </c>
      <c r="E126" s="144">
        <v>61.17</v>
      </c>
    </row>
    <row r="127" spans="1:5">
      <c r="A127" s="141">
        <v>13122349</v>
      </c>
      <c r="B127" s="142" t="s">
        <v>293</v>
      </c>
      <c r="C127" s="141" t="s">
        <v>27</v>
      </c>
      <c r="D127" s="143">
        <v>364</v>
      </c>
      <c r="E127" s="144">
        <v>60.67</v>
      </c>
    </row>
    <row r="128" spans="1:5">
      <c r="A128" s="141">
        <v>13122373</v>
      </c>
      <c r="B128" s="142" t="s">
        <v>295</v>
      </c>
      <c r="C128" s="141" t="s">
        <v>19</v>
      </c>
      <c r="D128" s="143">
        <v>358</v>
      </c>
      <c r="E128" s="144">
        <v>59.67</v>
      </c>
    </row>
    <row r="129" spans="1:5">
      <c r="A129" s="141">
        <v>13122354</v>
      </c>
      <c r="B129" s="142" t="s">
        <v>296</v>
      </c>
      <c r="C129" s="141" t="s">
        <v>27</v>
      </c>
      <c r="D129" s="143">
        <v>355</v>
      </c>
      <c r="E129" s="144">
        <v>59.17</v>
      </c>
    </row>
    <row r="130" spans="1:5">
      <c r="A130" s="141">
        <v>13122334</v>
      </c>
      <c r="B130" s="142" t="s">
        <v>297</v>
      </c>
      <c r="C130" s="141" t="s">
        <v>27</v>
      </c>
      <c r="D130" s="143">
        <v>353</v>
      </c>
      <c r="E130" s="144">
        <v>58.83</v>
      </c>
    </row>
    <row r="131" spans="1:5">
      <c r="A131" s="141">
        <v>13122359</v>
      </c>
      <c r="B131" s="142" t="s">
        <v>298</v>
      </c>
      <c r="C131" s="141" t="s">
        <v>27</v>
      </c>
      <c r="D131" s="143">
        <v>352</v>
      </c>
      <c r="E131" s="144">
        <v>58.67</v>
      </c>
    </row>
    <row r="132" spans="1:5">
      <c r="A132" s="141">
        <v>13122367</v>
      </c>
      <c r="B132" s="142" t="s">
        <v>299</v>
      </c>
      <c r="C132" s="141" t="s">
        <v>27</v>
      </c>
      <c r="D132" s="143">
        <v>352</v>
      </c>
      <c r="E132" s="144">
        <v>58.67</v>
      </c>
    </row>
    <row r="133" spans="1:5">
      <c r="A133" s="141">
        <v>13122350</v>
      </c>
      <c r="B133" s="142" t="s">
        <v>300</v>
      </c>
      <c r="C133" s="141" t="s">
        <v>19</v>
      </c>
      <c r="D133" s="143">
        <v>351</v>
      </c>
      <c r="E133" s="144">
        <v>58.5</v>
      </c>
    </row>
    <row r="134" spans="1:5">
      <c r="A134" s="141">
        <v>13122358</v>
      </c>
      <c r="B134" s="142" t="s">
        <v>302</v>
      </c>
      <c r="C134" s="141" t="s">
        <v>19</v>
      </c>
      <c r="D134" s="143">
        <v>343</v>
      </c>
      <c r="E134" s="144">
        <v>57.17</v>
      </c>
    </row>
    <row r="135" spans="1:5">
      <c r="A135" s="141">
        <v>13122368</v>
      </c>
      <c r="B135" s="142" t="s">
        <v>304</v>
      </c>
      <c r="C135" s="141" t="s">
        <v>19</v>
      </c>
      <c r="D135" s="143">
        <v>338</v>
      </c>
      <c r="E135" s="144">
        <v>56.33</v>
      </c>
    </row>
    <row r="136" spans="1:5">
      <c r="A136" s="141">
        <v>13122355</v>
      </c>
      <c r="B136" s="142" t="s">
        <v>305</v>
      </c>
      <c r="C136" s="141" t="s">
        <v>19</v>
      </c>
      <c r="D136" s="143">
        <v>337</v>
      </c>
      <c r="E136" s="144">
        <v>56.17</v>
      </c>
    </row>
    <row r="137" spans="1:5">
      <c r="A137" s="141">
        <v>13122348</v>
      </c>
      <c r="B137" s="142" t="s">
        <v>306</v>
      </c>
      <c r="C137" s="141" t="s">
        <v>19</v>
      </c>
      <c r="D137" s="143">
        <v>335</v>
      </c>
      <c r="E137" s="144">
        <v>55.83</v>
      </c>
    </row>
    <row r="138" spans="1:5">
      <c r="A138" s="141">
        <v>13122430</v>
      </c>
      <c r="B138" s="142" t="s">
        <v>307</v>
      </c>
      <c r="C138" s="141" t="s">
        <v>19</v>
      </c>
      <c r="D138" s="143">
        <v>333</v>
      </c>
      <c r="E138" s="144">
        <v>55.5</v>
      </c>
    </row>
    <row r="139" spans="1:5">
      <c r="A139" s="141">
        <v>13122429</v>
      </c>
      <c r="B139" s="142" t="s">
        <v>309</v>
      </c>
      <c r="C139" s="141" t="s">
        <v>19</v>
      </c>
      <c r="D139" s="143">
        <v>324</v>
      </c>
      <c r="E139" s="144">
        <v>54</v>
      </c>
    </row>
    <row r="140" spans="1:5">
      <c r="A140" s="141">
        <v>13122360</v>
      </c>
      <c r="B140" s="142" t="s">
        <v>310</v>
      </c>
      <c r="C140" s="141" t="s">
        <v>27</v>
      </c>
      <c r="D140" s="143">
        <v>323</v>
      </c>
      <c r="E140" s="144">
        <v>53.83</v>
      </c>
    </row>
    <row r="141" spans="1:5">
      <c r="A141" s="141">
        <v>13122335</v>
      </c>
      <c r="B141" s="142" t="s">
        <v>311</v>
      </c>
      <c r="C141" s="141" t="s">
        <v>19</v>
      </c>
      <c r="D141" s="143">
        <v>320</v>
      </c>
      <c r="E141" s="144">
        <v>53.33</v>
      </c>
    </row>
    <row r="142" spans="1:5">
      <c r="A142" s="141">
        <v>13122370</v>
      </c>
      <c r="B142" s="142" t="s">
        <v>313</v>
      </c>
      <c r="C142" s="141" t="s">
        <v>19</v>
      </c>
      <c r="D142" s="143">
        <v>303</v>
      </c>
      <c r="E142" s="144">
        <v>50.5</v>
      </c>
    </row>
    <row r="143" spans="1:5">
      <c r="A143" s="148">
        <v>13122341</v>
      </c>
      <c r="B143" s="149" t="s">
        <v>314</v>
      </c>
      <c r="C143" s="150" t="s">
        <v>19</v>
      </c>
      <c r="D143" s="143">
        <v>292</v>
      </c>
      <c r="E143" s="144">
        <v>48.67</v>
      </c>
    </row>
    <row r="144" spans="1:5">
      <c r="A144" s="148">
        <v>13122361</v>
      </c>
      <c r="B144" s="149" t="s">
        <v>315</v>
      </c>
      <c r="C144" s="150" t="s">
        <v>27</v>
      </c>
      <c r="D144" s="143">
        <v>292</v>
      </c>
      <c r="E144" s="144">
        <v>48.67</v>
      </c>
    </row>
    <row r="145" spans="1:5">
      <c r="A145" s="148">
        <v>13122336</v>
      </c>
      <c r="B145" s="149" t="s">
        <v>317</v>
      </c>
      <c r="C145" s="150" t="s">
        <v>19</v>
      </c>
      <c r="D145" s="143">
        <v>284</v>
      </c>
      <c r="E145" s="144">
        <v>47.33</v>
      </c>
    </row>
    <row r="146" spans="1:5">
      <c r="A146" s="148">
        <v>13122351</v>
      </c>
      <c r="B146" s="149" t="s">
        <v>318</v>
      </c>
      <c r="C146" s="150" t="s">
        <v>19</v>
      </c>
      <c r="D146" s="143">
        <v>271</v>
      </c>
      <c r="E146" s="144">
        <v>45.17</v>
      </c>
    </row>
  </sheetData>
  <mergeCells count="27">
    <mergeCell ref="A64:U64"/>
    <mergeCell ref="A1:T1"/>
    <mergeCell ref="A2:T2"/>
    <mergeCell ref="A57:H57"/>
    <mergeCell ref="A58:H58"/>
    <mergeCell ref="A63:U63"/>
    <mergeCell ref="A76:P76"/>
    <mergeCell ref="A77:P77"/>
    <mergeCell ref="A78:A79"/>
    <mergeCell ref="B78:B79"/>
    <mergeCell ref="C78:C79"/>
    <mergeCell ref="D78:D79"/>
    <mergeCell ref="E78:E79"/>
    <mergeCell ref="F78:F79"/>
    <mergeCell ref="G78:G79"/>
    <mergeCell ref="H78:H79"/>
    <mergeCell ref="A95:E95"/>
    <mergeCell ref="J78:P78"/>
    <mergeCell ref="A88:G88"/>
    <mergeCell ref="A89:G89"/>
    <mergeCell ref="A90:A91"/>
    <mergeCell ref="B90:B91"/>
    <mergeCell ref="C90:C91"/>
    <mergeCell ref="D90:D91"/>
    <mergeCell ref="E90:E91"/>
    <mergeCell ref="F90:F91"/>
    <mergeCell ref="G90:G91"/>
  </mergeCells>
  <conditionalFormatting sqref="E97:E146">
    <cfRule type="cellIs" dxfId="2" priority="1" operator="lessThan">
      <formula>33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7131-FD42-4131-8446-DDEEAF84ACDA}">
  <dimension ref="A1:U149"/>
  <sheetViews>
    <sheetView workbookViewId="0">
      <selection sqref="A1:T1"/>
    </sheetView>
  </sheetViews>
  <sheetFormatPr defaultRowHeight="14.4"/>
  <sheetData>
    <row r="1" spans="1:20" ht="21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</row>
    <row r="2" spans="1:20" ht="21">
      <c r="A2" s="200" t="s">
        <v>341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</row>
    <row r="3" spans="1:20" ht="28.8">
      <c r="A3" s="119" t="s">
        <v>1</v>
      </c>
      <c r="B3" s="119" t="s">
        <v>2</v>
      </c>
      <c r="C3" s="120" t="s">
        <v>3</v>
      </c>
      <c r="D3" s="120" t="s">
        <v>4</v>
      </c>
      <c r="E3" s="120" t="s">
        <v>5</v>
      </c>
      <c r="F3" s="120" t="s">
        <v>6</v>
      </c>
      <c r="G3" s="120" t="s">
        <v>7</v>
      </c>
      <c r="H3" s="120" t="s">
        <v>8</v>
      </c>
      <c r="I3" s="120" t="s">
        <v>9</v>
      </c>
      <c r="J3" s="120" t="s">
        <v>10</v>
      </c>
      <c r="K3" s="120" t="s">
        <v>11</v>
      </c>
      <c r="L3" s="120" t="s">
        <v>12</v>
      </c>
      <c r="M3" s="120" t="s">
        <v>13</v>
      </c>
      <c r="N3" s="120" t="s">
        <v>14</v>
      </c>
      <c r="O3" s="120" t="s">
        <v>15</v>
      </c>
      <c r="P3" s="120" t="s">
        <v>16</v>
      </c>
      <c r="Q3" s="120" t="s">
        <v>321</v>
      </c>
      <c r="R3" s="120" t="s">
        <v>322</v>
      </c>
      <c r="S3" s="120" t="s">
        <v>17</v>
      </c>
      <c r="T3" s="120" t="s">
        <v>18</v>
      </c>
    </row>
    <row r="4" spans="1:20">
      <c r="A4" s="121">
        <v>1</v>
      </c>
      <c r="B4" s="121">
        <v>13122376</v>
      </c>
      <c r="C4" s="121" t="s">
        <v>265</v>
      </c>
      <c r="D4" s="121" t="s">
        <v>19</v>
      </c>
      <c r="E4" s="121">
        <v>58</v>
      </c>
      <c r="F4" s="121" t="s">
        <v>21</v>
      </c>
      <c r="G4" s="121">
        <v>75</v>
      </c>
      <c r="H4" s="121" t="s">
        <v>20</v>
      </c>
      <c r="I4" s="121">
        <v>76</v>
      </c>
      <c r="J4" s="121" t="s">
        <v>23</v>
      </c>
      <c r="K4" s="121"/>
      <c r="L4" s="121"/>
      <c r="M4" s="121">
        <v>75</v>
      </c>
      <c r="N4" s="121" t="s">
        <v>24</v>
      </c>
      <c r="O4" s="121">
        <v>63</v>
      </c>
      <c r="P4" s="121" t="s">
        <v>21</v>
      </c>
      <c r="Q4" s="121">
        <v>79</v>
      </c>
      <c r="R4" s="121" t="s">
        <v>21</v>
      </c>
      <c r="S4" s="121">
        <v>426</v>
      </c>
      <c r="T4" s="121">
        <v>71</v>
      </c>
    </row>
    <row r="5" spans="1:20">
      <c r="A5" s="121">
        <v>2</v>
      </c>
      <c r="B5" s="121">
        <v>13122377</v>
      </c>
      <c r="C5" s="121" t="s">
        <v>235</v>
      </c>
      <c r="D5" s="121" t="s">
        <v>19</v>
      </c>
      <c r="E5" s="121">
        <v>77</v>
      </c>
      <c r="F5" s="121" t="s">
        <v>20</v>
      </c>
      <c r="G5" s="121">
        <v>82</v>
      </c>
      <c r="H5" s="121" t="s">
        <v>24</v>
      </c>
      <c r="I5" s="121"/>
      <c r="J5" s="121"/>
      <c r="K5" s="121">
        <v>79</v>
      </c>
      <c r="L5" s="121" t="s">
        <v>24</v>
      </c>
      <c r="M5" s="121">
        <v>87</v>
      </c>
      <c r="N5" s="121" t="s">
        <v>23</v>
      </c>
      <c r="O5" s="121">
        <v>87</v>
      </c>
      <c r="P5" s="121" t="s">
        <v>23</v>
      </c>
      <c r="Q5" s="121">
        <v>85</v>
      </c>
      <c r="R5" s="121" t="s">
        <v>25</v>
      </c>
      <c r="S5" s="121">
        <v>497</v>
      </c>
      <c r="T5" s="121">
        <v>82.83</v>
      </c>
    </row>
    <row r="6" spans="1:20">
      <c r="A6" s="121">
        <v>3</v>
      </c>
      <c r="B6" s="121">
        <v>13122378</v>
      </c>
      <c r="C6" s="121" t="s">
        <v>303</v>
      </c>
      <c r="D6" s="121" t="s">
        <v>19</v>
      </c>
      <c r="E6" s="121">
        <v>66</v>
      </c>
      <c r="F6" s="121" t="s">
        <v>25</v>
      </c>
      <c r="G6" s="121">
        <v>59</v>
      </c>
      <c r="H6" s="121" t="s">
        <v>26</v>
      </c>
      <c r="I6" s="121">
        <v>59</v>
      </c>
      <c r="J6" s="121" t="s">
        <v>24</v>
      </c>
      <c r="K6" s="121"/>
      <c r="L6" s="121"/>
      <c r="M6" s="121">
        <v>54</v>
      </c>
      <c r="N6" s="121" t="s">
        <v>25</v>
      </c>
      <c r="O6" s="121">
        <v>48</v>
      </c>
      <c r="P6" s="121" t="s">
        <v>28</v>
      </c>
      <c r="Q6" s="121">
        <v>55</v>
      </c>
      <c r="R6" s="121" t="s">
        <v>28</v>
      </c>
      <c r="S6" s="121">
        <v>341</v>
      </c>
      <c r="T6" s="121">
        <v>56.83</v>
      </c>
    </row>
    <row r="7" spans="1:20">
      <c r="A7" s="121">
        <v>4</v>
      </c>
      <c r="B7" s="121">
        <v>13122379</v>
      </c>
      <c r="C7" s="121" t="s">
        <v>268</v>
      </c>
      <c r="D7" s="121" t="s">
        <v>27</v>
      </c>
      <c r="E7" s="121">
        <v>91</v>
      </c>
      <c r="F7" s="121" t="s">
        <v>22</v>
      </c>
      <c r="G7" s="121">
        <v>87</v>
      </c>
      <c r="H7" s="121" t="s">
        <v>23</v>
      </c>
      <c r="I7" s="121">
        <v>45</v>
      </c>
      <c r="J7" s="121" t="s">
        <v>25</v>
      </c>
      <c r="K7" s="121"/>
      <c r="L7" s="121"/>
      <c r="M7" s="121">
        <v>58</v>
      </c>
      <c r="N7" s="121" t="s">
        <v>25</v>
      </c>
      <c r="O7" s="121">
        <v>57</v>
      </c>
      <c r="P7" s="121" t="s">
        <v>21</v>
      </c>
      <c r="Q7" s="121">
        <v>81</v>
      </c>
      <c r="R7" s="121" t="s">
        <v>21</v>
      </c>
      <c r="S7" s="121">
        <v>419</v>
      </c>
      <c r="T7" s="121">
        <v>69.83</v>
      </c>
    </row>
    <row r="8" spans="1:20">
      <c r="A8" s="121">
        <v>5</v>
      </c>
      <c r="B8" s="121">
        <v>13122380</v>
      </c>
      <c r="C8" s="121" t="s">
        <v>251</v>
      </c>
      <c r="D8" s="121" t="s">
        <v>27</v>
      </c>
      <c r="E8" s="121">
        <v>81</v>
      </c>
      <c r="F8" s="121" t="s">
        <v>24</v>
      </c>
      <c r="G8" s="121">
        <v>84</v>
      </c>
      <c r="H8" s="121" t="s">
        <v>24</v>
      </c>
      <c r="I8" s="121">
        <v>55</v>
      </c>
      <c r="J8" s="121" t="s">
        <v>24</v>
      </c>
      <c r="K8" s="121"/>
      <c r="L8" s="121"/>
      <c r="M8" s="121">
        <v>76</v>
      </c>
      <c r="N8" s="121" t="s">
        <v>24</v>
      </c>
      <c r="O8" s="121">
        <v>78</v>
      </c>
      <c r="P8" s="121" t="s">
        <v>20</v>
      </c>
      <c r="Q8" s="121">
        <v>90</v>
      </c>
      <c r="R8" s="121" t="s">
        <v>20</v>
      </c>
      <c r="S8" s="121">
        <v>464</v>
      </c>
      <c r="T8" s="121">
        <v>77.33</v>
      </c>
    </row>
    <row r="9" spans="1:20">
      <c r="A9" s="121">
        <v>6</v>
      </c>
      <c r="B9" s="121">
        <v>13122381</v>
      </c>
      <c r="C9" s="121" t="s">
        <v>319</v>
      </c>
      <c r="D9" s="121" t="s">
        <v>19</v>
      </c>
      <c r="E9" s="121">
        <v>47</v>
      </c>
      <c r="F9" s="121" t="s">
        <v>28</v>
      </c>
      <c r="G9" s="121">
        <v>47</v>
      </c>
      <c r="H9" s="121" t="s">
        <v>28</v>
      </c>
      <c r="I9" s="121">
        <v>35</v>
      </c>
      <c r="J9" s="121" t="s">
        <v>28</v>
      </c>
      <c r="K9" s="121"/>
      <c r="L9" s="121"/>
      <c r="M9" s="121">
        <v>36</v>
      </c>
      <c r="N9" s="121" t="s">
        <v>28</v>
      </c>
      <c r="O9" s="121">
        <v>54</v>
      </c>
      <c r="P9" s="121" t="s">
        <v>26</v>
      </c>
      <c r="Q9" s="121">
        <v>48</v>
      </c>
      <c r="R9" s="121" t="s">
        <v>28</v>
      </c>
      <c r="S9" s="121">
        <v>267</v>
      </c>
      <c r="T9" s="121">
        <v>44.5</v>
      </c>
    </row>
    <row r="10" spans="1:20">
      <c r="A10" s="121">
        <v>7</v>
      </c>
      <c r="B10" s="121">
        <v>13122382</v>
      </c>
      <c r="C10" s="121" t="s">
        <v>238</v>
      </c>
      <c r="D10" s="121" t="s">
        <v>19</v>
      </c>
      <c r="E10" s="121">
        <v>88</v>
      </c>
      <c r="F10" s="121" t="s">
        <v>23</v>
      </c>
      <c r="G10" s="121">
        <v>80</v>
      </c>
      <c r="H10" s="121" t="s">
        <v>24</v>
      </c>
      <c r="I10" s="121">
        <v>85</v>
      </c>
      <c r="J10" s="121" t="s">
        <v>22</v>
      </c>
      <c r="K10" s="121"/>
      <c r="L10" s="121"/>
      <c r="M10" s="121">
        <v>82</v>
      </c>
      <c r="N10" s="121" t="s">
        <v>23</v>
      </c>
      <c r="O10" s="121">
        <v>71</v>
      </c>
      <c r="P10" s="121" t="s">
        <v>25</v>
      </c>
      <c r="Q10" s="121">
        <v>79</v>
      </c>
      <c r="R10" s="121" t="s">
        <v>21</v>
      </c>
      <c r="S10" s="121">
        <v>485</v>
      </c>
      <c r="T10" s="121">
        <v>80.83</v>
      </c>
    </row>
    <row r="11" spans="1:20">
      <c r="A11" s="121">
        <v>8</v>
      </c>
      <c r="B11" s="121">
        <v>13122383</v>
      </c>
      <c r="C11" s="121" t="s">
        <v>228</v>
      </c>
      <c r="D11" s="121" t="s">
        <v>27</v>
      </c>
      <c r="E11" s="121">
        <v>83</v>
      </c>
      <c r="F11" s="121" t="s">
        <v>24</v>
      </c>
      <c r="G11" s="121">
        <v>90</v>
      </c>
      <c r="H11" s="121" t="s">
        <v>22</v>
      </c>
      <c r="I11" s="121">
        <v>88</v>
      </c>
      <c r="J11" s="121" t="s">
        <v>22</v>
      </c>
      <c r="K11" s="121"/>
      <c r="L11" s="121"/>
      <c r="M11" s="121">
        <v>84</v>
      </c>
      <c r="N11" s="121" t="s">
        <v>23</v>
      </c>
      <c r="O11" s="121">
        <v>91</v>
      </c>
      <c r="P11" s="121" t="s">
        <v>23</v>
      </c>
      <c r="Q11" s="121">
        <v>97</v>
      </c>
      <c r="R11" s="121" t="s">
        <v>22</v>
      </c>
      <c r="S11" s="121">
        <v>533</v>
      </c>
      <c r="T11" s="121">
        <v>88.83</v>
      </c>
    </row>
    <row r="12" spans="1:20">
      <c r="A12" s="121">
        <v>9</v>
      </c>
      <c r="B12" s="121">
        <v>13122384</v>
      </c>
      <c r="C12" s="121" t="s">
        <v>266</v>
      </c>
      <c r="D12" s="121" t="s">
        <v>27</v>
      </c>
      <c r="E12" s="121">
        <v>74</v>
      </c>
      <c r="F12" s="121" t="s">
        <v>20</v>
      </c>
      <c r="G12" s="121">
        <v>73</v>
      </c>
      <c r="H12" s="121" t="s">
        <v>25</v>
      </c>
      <c r="I12" s="121"/>
      <c r="J12" s="121"/>
      <c r="K12" s="121">
        <v>65</v>
      </c>
      <c r="L12" s="121" t="s">
        <v>20</v>
      </c>
      <c r="M12" s="121">
        <v>55</v>
      </c>
      <c r="N12" s="121" t="s">
        <v>25</v>
      </c>
      <c r="O12" s="121">
        <v>69</v>
      </c>
      <c r="P12" s="121" t="s">
        <v>25</v>
      </c>
      <c r="Q12" s="121">
        <v>90</v>
      </c>
      <c r="R12" s="121" t="s">
        <v>20</v>
      </c>
      <c r="S12" s="121">
        <v>426</v>
      </c>
      <c r="T12" s="121">
        <v>71</v>
      </c>
    </row>
    <row r="13" spans="1:20">
      <c r="A13" s="121">
        <v>10</v>
      </c>
      <c r="B13" s="121">
        <v>13122385</v>
      </c>
      <c r="C13" s="121" t="s">
        <v>294</v>
      </c>
      <c r="D13" s="121" t="s">
        <v>27</v>
      </c>
      <c r="E13" s="121">
        <v>79</v>
      </c>
      <c r="F13" s="121" t="s">
        <v>24</v>
      </c>
      <c r="G13" s="121">
        <v>73</v>
      </c>
      <c r="H13" s="121" t="s">
        <v>25</v>
      </c>
      <c r="I13" s="121">
        <v>45</v>
      </c>
      <c r="J13" s="121" t="s">
        <v>25</v>
      </c>
      <c r="K13" s="121"/>
      <c r="L13" s="121"/>
      <c r="M13" s="121">
        <v>51</v>
      </c>
      <c r="N13" s="121" t="s">
        <v>21</v>
      </c>
      <c r="O13" s="121">
        <v>42</v>
      </c>
      <c r="P13" s="121" t="s">
        <v>28</v>
      </c>
      <c r="Q13" s="121">
        <v>69</v>
      </c>
      <c r="R13" s="121" t="s">
        <v>28</v>
      </c>
      <c r="S13" s="121">
        <v>359</v>
      </c>
      <c r="T13" s="121">
        <v>59.83</v>
      </c>
    </row>
    <row r="14" spans="1:20">
      <c r="A14" s="121">
        <v>11</v>
      </c>
      <c r="B14" s="121">
        <v>13122386</v>
      </c>
      <c r="C14" s="121" t="s">
        <v>256</v>
      </c>
      <c r="D14" s="121" t="s">
        <v>19</v>
      </c>
      <c r="E14" s="121">
        <v>60</v>
      </c>
      <c r="F14" s="121" t="s">
        <v>21</v>
      </c>
      <c r="G14" s="121">
        <v>78</v>
      </c>
      <c r="H14" s="121" t="s">
        <v>20</v>
      </c>
      <c r="I14" s="121"/>
      <c r="J14" s="121"/>
      <c r="K14" s="121">
        <v>78</v>
      </c>
      <c r="L14" s="121" t="s">
        <v>24</v>
      </c>
      <c r="M14" s="121">
        <v>81</v>
      </c>
      <c r="N14" s="121" t="s">
        <v>23</v>
      </c>
      <c r="O14" s="121">
        <v>74</v>
      </c>
      <c r="P14" s="121" t="s">
        <v>20</v>
      </c>
      <c r="Q14" s="121">
        <v>82</v>
      </c>
      <c r="R14" s="121" t="s">
        <v>21</v>
      </c>
      <c r="S14" s="121">
        <v>453</v>
      </c>
      <c r="T14" s="121">
        <v>75.5</v>
      </c>
    </row>
    <row r="15" spans="1:20">
      <c r="A15" s="121">
        <v>12</v>
      </c>
      <c r="B15" s="121">
        <v>13122387</v>
      </c>
      <c r="C15" s="121" t="s">
        <v>279</v>
      </c>
      <c r="D15" s="121" t="s">
        <v>27</v>
      </c>
      <c r="E15" s="121">
        <v>78</v>
      </c>
      <c r="F15" s="121" t="s">
        <v>24</v>
      </c>
      <c r="G15" s="121">
        <v>66</v>
      </c>
      <c r="H15" s="121" t="s">
        <v>21</v>
      </c>
      <c r="I15" s="121">
        <v>55</v>
      </c>
      <c r="J15" s="121" t="s">
        <v>24</v>
      </c>
      <c r="K15" s="121"/>
      <c r="L15" s="121"/>
      <c r="M15" s="121">
        <v>46</v>
      </c>
      <c r="N15" s="121" t="s">
        <v>21</v>
      </c>
      <c r="O15" s="121">
        <v>73</v>
      </c>
      <c r="P15" s="121" t="s">
        <v>20</v>
      </c>
      <c r="Q15" s="121">
        <v>79</v>
      </c>
      <c r="R15" s="121" t="s">
        <v>21</v>
      </c>
      <c r="S15" s="121">
        <v>397</v>
      </c>
      <c r="T15" s="121">
        <v>66.17</v>
      </c>
    </row>
    <row r="16" spans="1:20">
      <c r="A16" s="121">
        <v>13</v>
      </c>
      <c r="B16" s="121">
        <v>13122388</v>
      </c>
      <c r="C16" s="121" t="s">
        <v>254</v>
      </c>
      <c r="D16" s="121" t="s">
        <v>27</v>
      </c>
      <c r="E16" s="121">
        <v>82</v>
      </c>
      <c r="F16" s="121" t="s">
        <v>24</v>
      </c>
      <c r="G16" s="121">
        <v>78</v>
      </c>
      <c r="H16" s="121" t="s">
        <v>20</v>
      </c>
      <c r="I16" s="121"/>
      <c r="J16" s="121"/>
      <c r="K16" s="121">
        <v>72</v>
      </c>
      <c r="L16" s="121" t="s">
        <v>20</v>
      </c>
      <c r="M16" s="121">
        <v>79</v>
      </c>
      <c r="N16" s="121" t="s">
        <v>24</v>
      </c>
      <c r="O16" s="121">
        <v>59</v>
      </c>
      <c r="P16" s="121" t="s">
        <v>21</v>
      </c>
      <c r="Q16" s="121">
        <v>88</v>
      </c>
      <c r="R16" s="121" t="s">
        <v>20</v>
      </c>
      <c r="S16" s="121">
        <v>458</v>
      </c>
      <c r="T16" s="121">
        <v>76.33</v>
      </c>
    </row>
    <row r="17" spans="1:20">
      <c r="A17" s="121">
        <v>14</v>
      </c>
      <c r="B17" s="121">
        <v>13122389</v>
      </c>
      <c r="C17" s="121" t="s">
        <v>264</v>
      </c>
      <c r="D17" s="121" t="s">
        <v>27</v>
      </c>
      <c r="E17" s="121">
        <v>77</v>
      </c>
      <c r="F17" s="121" t="s">
        <v>20</v>
      </c>
      <c r="G17" s="121">
        <v>73</v>
      </c>
      <c r="H17" s="121" t="s">
        <v>25</v>
      </c>
      <c r="I17" s="121">
        <v>66</v>
      </c>
      <c r="J17" s="121" t="s">
        <v>23</v>
      </c>
      <c r="K17" s="121"/>
      <c r="L17" s="121"/>
      <c r="M17" s="121">
        <v>61</v>
      </c>
      <c r="N17" s="121" t="s">
        <v>20</v>
      </c>
      <c r="O17" s="121">
        <v>76</v>
      </c>
      <c r="P17" s="121" t="s">
        <v>20</v>
      </c>
      <c r="Q17" s="121">
        <v>78</v>
      </c>
      <c r="R17" s="121" t="s">
        <v>21</v>
      </c>
      <c r="S17" s="121">
        <v>431</v>
      </c>
      <c r="T17" s="121">
        <v>71.83</v>
      </c>
    </row>
    <row r="18" spans="1:20">
      <c r="A18" s="121">
        <v>15</v>
      </c>
      <c r="B18" s="121">
        <v>13122390</v>
      </c>
      <c r="C18" s="121" t="s">
        <v>252</v>
      </c>
      <c r="D18" s="121" t="s">
        <v>27</v>
      </c>
      <c r="E18" s="121">
        <v>82</v>
      </c>
      <c r="F18" s="121" t="s">
        <v>24</v>
      </c>
      <c r="G18" s="121">
        <v>78</v>
      </c>
      <c r="H18" s="121" t="s">
        <v>20</v>
      </c>
      <c r="I18" s="121">
        <v>81</v>
      </c>
      <c r="J18" s="121" t="s">
        <v>22</v>
      </c>
      <c r="K18" s="121"/>
      <c r="L18" s="121"/>
      <c r="M18" s="121">
        <v>64</v>
      </c>
      <c r="N18" s="121" t="s">
        <v>20</v>
      </c>
      <c r="O18" s="121">
        <v>78</v>
      </c>
      <c r="P18" s="121" t="s">
        <v>20</v>
      </c>
      <c r="Q18" s="121">
        <v>80</v>
      </c>
      <c r="R18" s="121" t="s">
        <v>21</v>
      </c>
      <c r="S18" s="121">
        <v>463</v>
      </c>
      <c r="T18" s="121">
        <v>77.17</v>
      </c>
    </row>
    <row r="19" spans="1:20">
      <c r="A19" s="121">
        <v>16</v>
      </c>
      <c r="B19" s="121">
        <v>13122391</v>
      </c>
      <c r="C19" s="121" t="s">
        <v>320</v>
      </c>
      <c r="D19" s="121" t="s">
        <v>19</v>
      </c>
      <c r="E19" s="121">
        <v>47</v>
      </c>
      <c r="F19" s="121" t="s">
        <v>28</v>
      </c>
      <c r="G19" s="121">
        <v>45</v>
      </c>
      <c r="H19" s="121" t="s">
        <v>28</v>
      </c>
      <c r="I19" s="121">
        <v>35</v>
      </c>
      <c r="J19" s="121" t="s">
        <v>28</v>
      </c>
      <c r="K19" s="121"/>
      <c r="L19" s="121"/>
      <c r="M19" s="121">
        <v>30</v>
      </c>
      <c r="N19" s="121" t="s">
        <v>29</v>
      </c>
      <c r="O19" s="121">
        <v>39</v>
      </c>
      <c r="P19" s="121" t="s">
        <v>28</v>
      </c>
      <c r="Q19" s="121">
        <v>54</v>
      </c>
      <c r="R19" s="121" t="s">
        <v>28</v>
      </c>
      <c r="S19" s="121">
        <v>250</v>
      </c>
      <c r="T19" s="121">
        <v>41.67</v>
      </c>
    </row>
    <row r="20" spans="1:20">
      <c r="A20" s="121">
        <v>17</v>
      </c>
      <c r="B20" s="121">
        <v>13122392</v>
      </c>
      <c r="C20" s="121" t="s">
        <v>308</v>
      </c>
      <c r="D20" s="121" t="s">
        <v>19</v>
      </c>
      <c r="E20" s="121">
        <v>57</v>
      </c>
      <c r="F20" s="121" t="s">
        <v>26</v>
      </c>
      <c r="G20" s="121">
        <v>53</v>
      </c>
      <c r="H20" s="121" t="s">
        <v>28</v>
      </c>
      <c r="I20" s="121"/>
      <c r="J20" s="121"/>
      <c r="K20" s="121">
        <v>47</v>
      </c>
      <c r="L20" s="121" t="s">
        <v>21</v>
      </c>
      <c r="M20" s="121">
        <v>54</v>
      </c>
      <c r="N20" s="121" t="s">
        <v>25</v>
      </c>
      <c r="O20" s="121">
        <v>49</v>
      </c>
      <c r="P20" s="121" t="s">
        <v>26</v>
      </c>
      <c r="Q20" s="121">
        <v>69</v>
      </c>
      <c r="R20" s="121" t="s">
        <v>28</v>
      </c>
      <c r="S20" s="121">
        <v>329</v>
      </c>
      <c r="T20" s="121">
        <v>54.83</v>
      </c>
    </row>
    <row r="21" spans="1:20">
      <c r="A21" s="121">
        <v>18</v>
      </c>
      <c r="B21" s="121">
        <v>13122393</v>
      </c>
      <c r="C21" s="121" t="s">
        <v>253</v>
      </c>
      <c r="D21" s="121" t="s">
        <v>27</v>
      </c>
      <c r="E21" s="121">
        <v>85</v>
      </c>
      <c r="F21" s="121" t="s">
        <v>23</v>
      </c>
      <c r="G21" s="121">
        <v>80</v>
      </c>
      <c r="H21" s="121" t="s">
        <v>24</v>
      </c>
      <c r="I21" s="121">
        <v>72</v>
      </c>
      <c r="J21" s="121" t="s">
        <v>23</v>
      </c>
      <c r="K21" s="121"/>
      <c r="L21" s="121"/>
      <c r="M21" s="121">
        <v>65</v>
      </c>
      <c r="N21" s="121" t="s">
        <v>20</v>
      </c>
      <c r="O21" s="121">
        <v>72</v>
      </c>
      <c r="P21" s="121" t="s">
        <v>25</v>
      </c>
      <c r="Q21" s="121">
        <v>87</v>
      </c>
      <c r="R21" s="121" t="s">
        <v>20</v>
      </c>
      <c r="S21" s="121">
        <v>461</v>
      </c>
      <c r="T21" s="121">
        <v>76.83</v>
      </c>
    </row>
    <row r="22" spans="1:20">
      <c r="A22" s="121">
        <v>19</v>
      </c>
      <c r="B22" s="121">
        <v>13122394</v>
      </c>
      <c r="C22" s="121" t="s">
        <v>276</v>
      </c>
      <c r="D22" s="121" t="s">
        <v>19</v>
      </c>
      <c r="E22" s="121">
        <v>61</v>
      </c>
      <c r="F22" s="121" t="s">
        <v>21</v>
      </c>
      <c r="G22" s="121">
        <v>71</v>
      </c>
      <c r="H22" s="121" t="s">
        <v>25</v>
      </c>
      <c r="I22" s="121"/>
      <c r="J22" s="121"/>
      <c r="K22" s="121">
        <v>78</v>
      </c>
      <c r="L22" s="121" t="s">
        <v>24</v>
      </c>
      <c r="M22" s="121">
        <v>75</v>
      </c>
      <c r="N22" s="121" t="s">
        <v>24</v>
      </c>
      <c r="O22" s="121">
        <v>54</v>
      </c>
      <c r="P22" s="121" t="s">
        <v>26</v>
      </c>
      <c r="Q22" s="121">
        <v>66</v>
      </c>
      <c r="R22" s="121" t="s">
        <v>28</v>
      </c>
      <c r="S22" s="121">
        <v>405</v>
      </c>
      <c r="T22" s="121">
        <v>67.5</v>
      </c>
    </row>
    <row r="23" spans="1:20">
      <c r="A23" s="121">
        <v>20</v>
      </c>
      <c r="B23" s="121">
        <v>13122395</v>
      </c>
      <c r="C23" s="121" t="s">
        <v>261</v>
      </c>
      <c r="D23" s="121" t="s">
        <v>19</v>
      </c>
      <c r="E23" s="121">
        <v>68</v>
      </c>
      <c r="F23" s="121" t="s">
        <v>25</v>
      </c>
      <c r="G23" s="121">
        <v>76</v>
      </c>
      <c r="H23" s="121" t="s">
        <v>20</v>
      </c>
      <c r="I23" s="121"/>
      <c r="J23" s="121"/>
      <c r="K23" s="121">
        <v>71</v>
      </c>
      <c r="L23" s="121" t="s">
        <v>20</v>
      </c>
      <c r="M23" s="121">
        <v>66</v>
      </c>
      <c r="N23" s="121" t="s">
        <v>20</v>
      </c>
      <c r="O23" s="121">
        <v>76</v>
      </c>
      <c r="P23" s="121" t="s">
        <v>20</v>
      </c>
      <c r="Q23" s="121">
        <v>76</v>
      </c>
      <c r="R23" s="121" t="s">
        <v>26</v>
      </c>
      <c r="S23" s="121">
        <v>433</v>
      </c>
      <c r="T23" s="121">
        <v>72.17</v>
      </c>
    </row>
    <row r="24" spans="1:20">
      <c r="A24" s="121">
        <v>21</v>
      </c>
      <c r="B24" s="121">
        <v>13122396</v>
      </c>
      <c r="C24" s="121" t="s">
        <v>269</v>
      </c>
      <c r="D24" s="121" t="s">
        <v>19</v>
      </c>
      <c r="E24" s="121">
        <v>76</v>
      </c>
      <c r="F24" s="121" t="s">
        <v>20</v>
      </c>
      <c r="G24" s="121">
        <v>73</v>
      </c>
      <c r="H24" s="121" t="s">
        <v>25</v>
      </c>
      <c r="I24" s="121"/>
      <c r="J24" s="121"/>
      <c r="K24" s="121">
        <v>63</v>
      </c>
      <c r="L24" s="121" t="s">
        <v>25</v>
      </c>
      <c r="M24" s="121">
        <v>75</v>
      </c>
      <c r="N24" s="121" t="s">
        <v>24</v>
      </c>
      <c r="O24" s="121">
        <v>65</v>
      </c>
      <c r="P24" s="121" t="s">
        <v>21</v>
      </c>
      <c r="Q24" s="121">
        <v>67</v>
      </c>
      <c r="R24" s="121" t="s">
        <v>28</v>
      </c>
      <c r="S24" s="121">
        <v>419</v>
      </c>
      <c r="T24" s="121">
        <v>69.83</v>
      </c>
    </row>
    <row r="25" spans="1:20">
      <c r="A25" s="121">
        <v>22</v>
      </c>
      <c r="B25" s="121">
        <v>13122397</v>
      </c>
      <c r="C25" s="121" t="s">
        <v>283</v>
      </c>
      <c r="D25" s="121" t="s">
        <v>19</v>
      </c>
      <c r="E25" s="121">
        <v>68</v>
      </c>
      <c r="F25" s="121" t="s">
        <v>25</v>
      </c>
      <c r="G25" s="121">
        <v>66</v>
      </c>
      <c r="H25" s="121" t="s">
        <v>21</v>
      </c>
      <c r="I25" s="121">
        <v>50</v>
      </c>
      <c r="J25" s="121" t="s">
        <v>20</v>
      </c>
      <c r="K25" s="121"/>
      <c r="L25" s="121"/>
      <c r="M25" s="121">
        <v>66</v>
      </c>
      <c r="N25" s="121" t="s">
        <v>20</v>
      </c>
      <c r="O25" s="121">
        <v>62</v>
      </c>
      <c r="P25" s="121" t="s">
        <v>21</v>
      </c>
      <c r="Q25" s="121">
        <v>67</v>
      </c>
      <c r="R25" s="121" t="s">
        <v>28</v>
      </c>
      <c r="S25" s="121">
        <v>379</v>
      </c>
      <c r="T25" s="121">
        <v>63.17</v>
      </c>
    </row>
    <row r="26" spans="1:20">
      <c r="A26" s="121">
        <v>23</v>
      </c>
      <c r="B26" s="121">
        <v>13122398</v>
      </c>
      <c r="C26" s="121" t="s">
        <v>232</v>
      </c>
      <c r="D26" s="121" t="s">
        <v>27</v>
      </c>
      <c r="E26" s="121">
        <v>86</v>
      </c>
      <c r="F26" s="121" t="s">
        <v>23</v>
      </c>
      <c r="G26" s="121">
        <v>87</v>
      </c>
      <c r="H26" s="121" t="s">
        <v>23</v>
      </c>
      <c r="I26" s="121"/>
      <c r="J26" s="121"/>
      <c r="K26" s="121">
        <v>84</v>
      </c>
      <c r="L26" s="121" t="s">
        <v>23</v>
      </c>
      <c r="M26" s="121">
        <v>91</v>
      </c>
      <c r="N26" s="121" t="s">
        <v>22</v>
      </c>
      <c r="O26" s="121">
        <v>85</v>
      </c>
      <c r="P26" s="121" t="s">
        <v>24</v>
      </c>
      <c r="Q26" s="121">
        <v>90</v>
      </c>
      <c r="R26" s="121" t="s">
        <v>20</v>
      </c>
      <c r="S26" s="121">
        <v>523</v>
      </c>
      <c r="T26" s="121">
        <v>87.17</v>
      </c>
    </row>
    <row r="27" spans="1:20">
      <c r="A27" s="121">
        <v>24</v>
      </c>
      <c r="B27" s="121">
        <v>13122399</v>
      </c>
      <c r="C27" s="121" t="s">
        <v>246</v>
      </c>
      <c r="D27" s="121" t="s">
        <v>27</v>
      </c>
      <c r="E27" s="121">
        <v>77</v>
      </c>
      <c r="F27" s="121" t="s">
        <v>20</v>
      </c>
      <c r="G27" s="121">
        <v>84</v>
      </c>
      <c r="H27" s="121" t="s">
        <v>24</v>
      </c>
      <c r="I27" s="121"/>
      <c r="J27" s="121"/>
      <c r="K27" s="121">
        <v>70</v>
      </c>
      <c r="L27" s="121" t="s">
        <v>20</v>
      </c>
      <c r="M27" s="121">
        <v>78</v>
      </c>
      <c r="N27" s="121" t="s">
        <v>24</v>
      </c>
      <c r="O27" s="121">
        <v>67</v>
      </c>
      <c r="P27" s="121" t="s">
        <v>25</v>
      </c>
      <c r="Q27" s="121">
        <v>95</v>
      </c>
      <c r="R27" s="121" t="s">
        <v>23</v>
      </c>
      <c r="S27" s="121">
        <v>471</v>
      </c>
      <c r="T27" s="121">
        <v>78.5</v>
      </c>
    </row>
    <row r="28" spans="1:20">
      <c r="A28" s="121">
        <v>25</v>
      </c>
      <c r="B28" s="121">
        <v>13122400</v>
      </c>
      <c r="C28" s="121" t="s">
        <v>312</v>
      </c>
      <c r="D28" s="121" t="s">
        <v>19</v>
      </c>
      <c r="E28" s="121">
        <v>55</v>
      </c>
      <c r="F28" s="121" t="s">
        <v>26</v>
      </c>
      <c r="G28" s="121">
        <v>54</v>
      </c>
      <c r="H28" s="121" t="s">
        <v>26</v>
      </c>
      <c r="I28" s="121">
        <v>41</v>
      </c>
      <c r="J28" s="121" t="s">
        <v>21</v>
      </c>
      <c r="K28" s="121"/>
      <c r="L28" s="121"/>
      <c r="M28" s="121">
        <v>57</v>
      </c>
      <c r="N28" s="121" t="s">
        <v>25</v>
      </c>
      <c r="O28" s="121">
        <v>52</v>
      </c>
      <c r="P28" s="121" t="s">
        <v>26</v>
      </c>
      <c r="Q28" s="121">
        <v>56</v>
      </c>
      <c r="R28" s="121" t="s">
        <v>28</v>
      </c>
      <c r="S28" s="121">
        <v>315</v>
      </c>
      <c r="T28" s="121">
        <v>52.5</v>
      </c>
    </row>
    <row r="29" spans="1:20">
      <c r="A29" s="121">
        <v>26</v>
      </c>
      <c r="B29" s="121">
        <v>13122401</v>
      </c>
      <c r="C29" s="121" t="s">
        <v>262</v>
      </c>
      <c r="D29" s="121" t="s">
        <v>27</v>
      </c>
      <c r="E29" s="121">
        <v>85</v>
      </c>
      <c r="F29" s="121" t="s">
        <v>23</v>
      </c>
      <c r="G29" s="121">
        <v>87</v>
      </c>
      <c r="H29" s="121" t="s">
        <v>23</v>
      </c>
      <c r="I29" s="121"/>
      <c r="J29" s="121"/>
      <c r="K29" s="121">
        <v>47</v>
      </c>
      <c r="L29" s="121" t="s">
        <v>21</v>
      </c>
      <c r="M29" s="121">
        <v>66</v>
      </c>
      <c r="N29" s="121" t="s">
        <v>20</v>
      </c>
      <c r="O29" s="121">
        <v>66</v>
      </c>
      <c r="P29" s="121" t="s">
        <v>25</v>
      </c>
      <c r="Q29" s="121">
        <v>82</v>
      </c>
      <c r="R29" s="121" t="s">
        <v>21</v>
      </c>
      <c r="S29" s="121">
        <v>433</v>
      </c>
      <c r="T29" s="121">
        <v>72.17</v>
      </c>
    </row>
    <row r="30" spans="1:20">
      <c r="A30" s="121">
        <v>27</v>
      </c>
      <c r="B30" s="121">
        <v>13122402</v>
      </c>
      <c r="C30" s="121" t="s">
        <v>245</v>
      </c>
      <c r="D30" s="121" t="s">
        <v>19</v>
      </c>
      <c r="E30" s="121">
        <v>74</v>
      </c>
      <c r="F30" s="121" t="s">
        <v>20</v>
      </c>
      <c r="G30" s="121">
        <v>80</v>
      </c>
      <c r="H30" s="121" t="s">
        <v>24</v>
      </c>
      <c r="I30" s="121">
        <v>76</v>
      </c>
      <c r="J30" s="121" t="s">
        <v>23</v>
      </c>
      <c r="K30" s="121"/>
      <c r="L30" s="121"/>
      <c r="M30" s="121">
        <v>80</v>
      </c>
      <c r="N30" s="121" t="s">
        <v>23</v>
      </c>
      <c r="O30" s="121">
        <v>81</v>
      </c>
      <c r="P30" s="121" t="s">
        <v>24</v>
      </c>
      <c r="Q30" s="121">
        <v>81</v>
      </c>
      <c r="R30" s="121" t="s">
        <v>21</v>
      </c>
      <c r="S30" s="121">
        <v>472</v>
      </c>
      <c r="T30" s="121">
        <v>78.67</v>
      </c>
    </row>
    <row r="31" spans="1:20">
      <c r="A31" s="121">
        <v>28</v>
      </c>
      <c r="B31" s="121">
        <v>13122403</v>
      </c>
      <c r="C31" s="121" t="s">
        <v>282</v>
      </c>
      <c r="D31" s="121" t="s">
        <v>19</v>
      </c>
      <c r="E31" s="121">
        <v>67</v>
      </c>
      <c r="F31" s="121" t="s">
        <v>25</v>
      </c>
      <c r="G31" s="121">
        <v>58</v>
      </c>
      <c r="H31" s="121" t="s">
        <v>26</v>
      </c>
      <c r="I31" s="121">
        <v>68</v>
      </c>
      <c r="J31" s="121" t="s">
        <v>23</v>
      </c>
      <c r="K31" s="121"/>
      <c r="L31" s="121"/>
      <c r="M31" s="121">
        <v>64</v>
      </c>
      <c r="N31" s="121" t="s">
        <v>20</v>
      </c>
      <c r="O31" s="121">
        <v>57</v>
      </c>
      <c r="P31" s="121" t="s">
        <v>21</v>
      </c>
      <c r="Q31" s="121">
        <v>74</v>
      </c>
      <c r="R31" s="121" t="s">
        <v>26</v>
      </c>
      <c r="S31" s="121">
        <v>388</v>
      </c>
      <c r="T31" s="121">
        <v>64.67</v>
      </c>
    </row>
    <row r="32" spans="1:20">
      <c r="A32" s="121">
        <v>29</v>
      </c>
      <c r="B32" s="121">
        <v>13122404</v>
      </c>
      <c r="C32" s="121" t="s">
        <v>316</v>
      </c>
      <c r="D32" s="121" t="s">
        <v>27</v>
      </c>
      <c r="E32" s="121">
        <v>65</v>
      </c>
      <c r="F32" s="121" t="s">
        <v>21</v>
      </c>
      <c r="G32" s="121">
        <v>56</v>
      </c>
      <c r="H32" s="121" t="s">
        <v>26</v>
      </c>
      <c r="I32" s="121">
        <v>35</v>
      </c>
      <c r="J32" s="121" t="s">
        <v>28</v>
      </c>
      <c r="K32" s="121"/>
      <c r="L32" s="121"/>
      <c r="M32" s="121">
        <v>39</v>
      </c>
      <c r="N32" s="121" t="s">
        <v>26</v>
      </c>
      <c r="O32" s="121">
        <v>38</v>
      </c>
      <c r="P32" s="121" t="s">
        <v>28</v>
      </c>
      <c r="Q32" s="121">
        <v>53</v>
      </c>
      <c r="R32" s="121" t="s">
        <v>28</v>
      </c>
      <c r="S32" s="121">
        <v>286</v>
      </c>
      <c r="T32" s="121">
        <v>47.67</v>
      </c>
    </row>
    <row r="33" spans="1:20">
      <c r="A33" s="121">
        <v>30</v>
      </c>
      <c r="B33" s="121">
        <v>13122405</v>
      </c>
      <c r="C33" s="121" t="s">
        <v>233</v>
      </c>
      <c r="D33" s="121" t="s">
        <v>27</v>
      </c>
      <c r="E33" s="121">
        <v>86</v>
      </c>
      <c r="F33" s="121" t="s">
        <v>23</v>
      </c>
      <c r="G33" s="121">
        <v>82</v>
      </c>
      <c r="H33" s="121" t="s">
        <v>24</v>
      </c>
      <c r="I33" s="121">
        <v>97</v>
      </c>
      <c r="J33" s="121" t="s">
        <v>22</v>
      </c>
      <c r="K33" s="121"/>
      <c r="L33" s="121"/>
      <c r="M33" s="121">
        <v>95</v>
      </c>
      <c r="N33" s="121" t="s">
        <v>22</v>
      </c>
      <c r="O33" s="121">
        <v>80</v>
      </c>
      <c r="P33" s="121" t="s">
        <v>20</v>
      </c>
      <c r="Q33" s="121">
        <v>80</v>
      </c>
      <c r="R33" s="121" t="s">
        <v>21</v>
      </c>
      <c r="S33" s="121">
        <v>520</v>
      </c>
      <c r="T33" s="121">
        <v>86.67</v>
      </c>
    </row>
    <row r="34" spans="1:20">
      <c r="A34" s="121">
        <v>31</v>
      </c>
      <c r="B34" s="121">
        <v>13122406</v>
      </c>
      <c r="C34" s="121" t="s">
        <v>301</v>
      </c>
      <c r="D34" s="121" t="s">
        <v>27</v>
      </c>
      <c r="E34" s="121">
        <v>71</v>
      </c>
      <c r="F34" s="121" t="s">
        <v>25</v>
      </c>
      <c r="G34" s="121">
        <v>68</v>
      </c>
      <c r="H34" s="121" t="s">
        <v>21</v>
      </c>
      <c r="I34" s="121">
        <v>38</v>
      </c>
      <c r="J34" s="121" t="s">
        <v>26</v>
      </c>
      <c r="K34" s="121"/>
      <c r="L34" s="121"/>
      <c r="M34" s="121">
        <v>48</v>
      </c>
      <c r="N34" s="121" t="s">
        <v>21</v>
      </c>
      <c r="O34" s="121">
        <v>55</v>
      </c>
      <c r="P34" s="121" t="s">
        <v>26</v>
      </c>
      <c r="Q34" s="121">
        <v>64</v>
      </c>
      <c r="R34" s="121" t="s">
        <v>28</v>
      </c>
      <c r="S34" s="121">
        <v>344</v>
      </c>
      <c r="T34" s="121">
        <v>57.33</v>
      </c>
    </row>
    <row r="35" spans="1:20">
      <c r="A35" s="121">
        <v>32</v>
      </c>
      <c r="B35" s="121">
        <v>13122407</v>
      </c>
      <c r="C35" s="121" t="s">
        <v>285</v>
      </c>
      <c r="D35" s="121" t="s">
        <v>19</v>
      </c>
      <c r="E35" s="121">
        <v>67</v>
      </c>
      <c r="F35" s="121" t="s">
        <v>25</v>
      </c>
      <c r="G35" s="121">
        <v>72</v>
      </c>
      <c r="H35" s="121" t="s">
        <v>25</v>
      </c>
      <c r="I35" s="121">
        <v>60</v>
      </c>
      <c r="J35" s="121" t="s">
        <v>24</v>
      </c>
      <c r="K35" s="121"/>
      <c r="L35" s="121"/>
      <c r="M35" s="121">
        <v>55</v>
      </c>
      <c r="N35" s="121" t="s">
        <v>25</v>
      </c>
      <c r="O35" s="121">
        <v>54</v>
      </c>
      <c r="P35" s="121" t="s">
        <v>26</v>
      </c>
      <c r="Q35" s="121">
        <v>68</v>
      </c>
      <c r="R35" s="121" t="s">
        <v>28</v>
      </c>
      <c r="S35" s="121">
        <v>376</v>
      </c>
      <c r="T35" s="121">
        <v>62.67</v>
      </c>
    </row>
    <row r="36" spans="1:20">
      <c r="A36" s="121">
        <v>33</v>
      </c>
      <c r="B36" s="121">
        <v>13122408</v>
      </c>
      <c r="C36" s="121" t="s">
        <v>263</v>
      </c>
      <c r="D36" s="121" t="s">
        <v>27</v>
      </c>
      <c r="E36" s="121">
        <v>74</v>
      </c>
      <c r="F36" s="121" t="s">
        <v>20</v>
      </c>
      <c r="G36" s="121">
        <v>76</v>
      </c>
      <c r="H36" s="121" t="s">
        <v>20</v>
      </c>
      <c r="I36" s="121">
        <v>60</v>
      </c>
      <c r="J36" s="121" t="s">
        <v>24</v>
      </c>
      <c r="K36" s="121"/>
      <c r="L36" s="121"/>
      <c r="M36" s="121">
        <v>70</v>
      </c>
      <c r="N36" s="121" t="s">
        <v>20</v>
      </c>
      <c r="O36" s="121">
        <v>68</v>
      </c>
      <c r="P36" s="121" t="s">
        <v>25</v>
      </c>
      <c r="Q36" s="121">
        <v>84</v>
      </c>
      <c r="R36" s="121" t="s">
        <v>25</v>
      </c>
      <c r="S36" s="121">
        <v>432</v>
      </c>
      <c r="T36" s="121">
        <v>72</v>
      </c>
    </row>
    <row r="37" spans="1:20">
      <c r="A37" s="121">
        <v>34</v>
      </c>
      <c r="B37" s="121">
        <v>13122409</v>
      </c>
      <c r="C37" s="121" t="s">
        <v>237</v>
      </c>
      <c r="D37" s="121" t="s">
        <v>27</v>
      </c>
      <c r="E37" s="121">
        <v>77</v>
      </c>
      <c r="F37" s="121" t="s">
        <v>20</v>
      </c>
      <c r="G37" s="121">
        <v>86</v>
      </c>
      <c r="H37" s="121" t="s">
        <v>23</v>
      </c>
      <c r="I37" s="121">
        <v>78</v>
      </c>
      <c r="J37" s="121" t="s">
        <v>22</v>
      </c>
      <c r="K37" s="121"/>
      <c r="L37" s="121"/>
      <c r="M37" s="121">
        <v>79</v>
      </c>
      <c r="N37" s="121" t="s">
        <v>24</v>
      </c>
      <c r="O37" s="121">
        <v>83</v>
      </c>
      <c r="P37" s="121" t="s">
        <v>24</v>
      </c>
      <c r="Q37" s="121">
        <v>87</v>
      </c>
      <c r="R37" s="121" t="s">
        <v>20</v>
      </c>
      <c r="S37" s="121">
        <v>490</v>
      </c>
      <c r="T37" s="121">
        <v>81.67</v>
      </c>
    </row>
    <row r="38" spans="1:20">
      <c r="A38" s="121">
        <v>35</v>
      </c>
      <c r="B38" s="121">
        <v>13122410</v>
      </c>
      <c r="C38" s="121" t="s">
        <v>291</v>
      </c>
      <c r="D38" s="121" t="s">
        <v>27</v>
      </c>
      <c r="E38" s="121">
        <v>81</v>
      </c>
      <c r="F38" s="121" t="s">
        <v>24</v>
      </c>
      <c r="G38" s="121">
        <v>71</v>
      </c>
      <c r="H38" s="121" t="s">
        <v>25</v>
      </c>
      <c r="I38" s="121">
        <v>40</v>
      </c>
      <c r="J38" s="121" t="s">
        <v>21</v>
      </c>
      <c r="K38" s="121"/>
      <c r="L38" s="121"/>
      <c r="M38" s="121">
        <v>46</v>
      </c>
      <c r="N38" s="121" t="s">
        <v>21</v>
      </c>
      <c r="O38" s="121">
        <v>51</v>
      </c>
      <c r="P38" s="121" t="s">
        <v>26</v>
      </c>
      <c r="Q38" s="121">
        <v>79</v>
      </c>
      <c r="R38" s="121" t="s">
        <v>21</v>
      </c>
      <c r="S38" s="121">
        <v>368</v>
      </c>
      <c r="T38" s="121">
        <v>61.33</v>
      </c>
    </row>
    <row r="39" spans="1:20">
      <c r="A39" s="121">
        <v>36</v>
      </c>
      <c r="B39" s="121">
        <v>13122411</v>
      </c>
      <c r="C39" s="121" t="s">
        <v>225</v>
      </c>
      <c r="D39" s="121" t="s">
        <v>19</v>
      </c>
      <c r="E39" s="121">
        <v>86</v>
      </c>
      <c r="F39" s="121" t="s">
        <v>23</v>
      </c>
      <c r="G39" s="121">
        <v>94</v>
      </c>
      <c r="H39" s="121" t="s">
        <v>22</v>
      </c>
      <c r="I39" s="121"/>
      <c r="J39" s="121"/>
      <c r="K39" s="121">
        <v>83</v>
      </c>
      <c r="L39" s="121" t="s">
        <v>23</v>
      </c>
      <c r="M39" s="121">
        <v>93</v>
      </c>
      <c r="N39" s="121" t="s">
        <v>22</v>
      </c>
      <c r="O39" s="121">
        <v>89</v>
      </c>
      <c r="P39" s="121" t="s">
        <v>23</v>
      </c>
      <c r="Q39" s="121">
        <v>95</v>
      </c>
      <c r="R39" s="121" t="s">
        <v>23</v>
      </c>
      <c r="S39" s="121">
        <v>540</v>
      </c>
      <c r="T39" s="121">
        <v>90</v>
      </c>
    </row>
    <row r="40" spans="1:20">
      <c r="A40" s="121">
        <v>37</v>
      </c>
      <c r="B40" s="121">
        <v>13122412</v>
      </c>
      <c r="C40" s="121" t="s">
        <v>221</v>
      </c>
      <c r="D40" s="121" t="s">
        <v>27</v>
      </c>
      <c r="E40" s="121">
        <v>89</v>
      </c>
      <c r="F40" s="121" t="s">
        <v>22</v>
      </c>
      <c r="G40" s="121">
        <v>94</v>
      </c>
      <c r="H40" s="121" t="s">
        <v>22</v>
      </c>
      <c r="I40" s="121"/>
      <c r="J40" s="121"/>
      <c r="K40" s="121">
        <v>94</v>
      </c>
      <c r="L40" s="121" t="s">
        <v>22</v>
      </c>
      <c r="M40" s="121">
        <v>97</v>
      </c>
      <c r="N40" s="121" t="s">
        <v>22</v>
      </c>
      <c r="O40" s="121">
        <v>95</v>
      </c>
      <c r="P40" s="121" t="s">
        <v>22</v>
      </c>
      <c r="Q40" s="121">
        <v>96</v>
      </c>
      <c r="R40" s="121" t="s">
        <v>23</v>
      </c>
      <c r="S40" s="121">
        <v>565</v>
      </c>
      <c r="T40" s="121">
        <v>94.17</v>
      </c>
    </row>
    <row r="41" spans="1:20">
      <c r="A41" s="121">
        <v>38</v>
      </c>
      <c r="B41" s="121">
        <v>13122413</v>
      </c>
      <c r="C41" s="121" t="s">
        <v>242</v>
      </c>
      <c r="D41" s="121" t="s">
        <v>19</v>
      </c>
      <c r="E41" s="121">
        <v>83</v>
      </c>
      <c r="F41" s="121" t="s">
        <v>24</v>
      </c>
      <c r="G41" s="121">
        <v>84</v>
      </c>
      <c r="H41" s="121" t="s">
        <v>24</v>
      </c>
      <c r="I41" s="121"/>
      <c r="J41" s="121"/>
      <c r="K41" s="121">
        <v>75</v>
      </c>
      <c r="L41" s="121" t="s">
        <v>24</v>
      </c>
      <c r="M41" s="121">
        <v>79</v>
      </c>
      <c r="N41" s="121" t="s">
        <v>24</v>
      </c>
      <c r="O41" s="121">
        <v>73</v>
      </c>
      <c r="P41" s="121" t="s">
        <v>20</v>
      </c>
      <c r="Q41" s="121">
        <v>83</v>
      </c>
      <c r="R41" s="121" t="s">
        <v>25</v>
      </c>
      <c r="S41" s="121">
        <v>477</v>
      </c>
      <c r="T41" s="121">
        <v>79.5</v>
      </c>
    </row>
    <row r="42" spans="1:20">
      <c r="A42" s="121">
        <v>39</v>
      </c>
      <c r="B42" s="121">
        <v>13122414</v>
      </c>
      <c r="C42" s="121" t="s">
        <v>273</v>
      </c>
      <c r="D42" s="121" t="s">
        <v>19</v>
      </c>
      <c r="E42" s="121">
        <v>61</v>
      </c>
      <c r="F42" s="121" t="s">
        <v>21</v>
      </c>
      <c r="G42" s="121">
        <v>68</v>
      </c>
      <c r="H42" s="121" t="s">
        <v>21</v>
      </c>
      <c r="I42" s="121"/>
      <c r="J42" s="121"/>
      <c r="K42" s="121">
        <v>75</v>
      </c>
      <c r="L42" s="121" t="s">
        <v>24</v>
      </c>
      <c r="M42" s="121">
        <v>80</v>
      </c>
      <c r="N42" s="121" t="s">
        <v>23</v>
      </c>
      <c r="O42" s="121">
        <v>62</v>
      </c>
      <c r="P42" s="121" t="s">
        <v>21</v>
      </c>
      <c r="Q42" s="121">
        <v>68</v>
      </c>
      <c r="R42" s="121" t="s">
        <v>28</v>
      </c>
      <c r="S42" s="121">
        <v>414</v>
      </c>
      <c r="T42" s="121">
        <v>69</v>
      </c>
    </row>
    <row r="43" spans="1:20">
      <c r="A43" s="121">
        <v>40</v>
      </c>
      <c r="B43" s="121">
        <v>13122415</v>
      </c>
      <c r="C43" s="121" t="s">
        <v>236</v>
      </c>
      <c r="D43" s="121" t="s">
        <v>19</v>
      </c>
      <c r="E43" s="121">
        <v>76</v>
      </c>
      <c r="F43" s="121" t="s">
        <v>20</v>
      </c>
      <c r="G43" s="121">
        <v>87</v>
      </c>
      <c r="H43" s="121" t="s">
        <v>23</v>
      </c>
      <c r="I43" s="121"/>
      <c r="J43" s="121"/>
      <c r="K43" s="121">
        <v>87</v>
      </c>
      <c r="L43" s="121" t="s">
        <v>23</v>
      </c>
      <c r="M43" s="121">
        <v>74</v>
      </c>
      <c r="N43" s="121" t="s">
        <v>24</v>
      </c>
      <c r="O43" s="121">
        <v>90</v>
      </c>
      <c r="P43" s="121" t="s">
        <v>23</v>
      </c>
      <c r="Q43" s="121">
        <v>79</v>
      </c>
      <c r="R43" s="121" t="s">
        <v>21</v>
      </c>
      <c r="S43" s="121">
        <v>493</v>
      </c>
      <c r="T43" s="121">
        <v>82.17</v>
      </c>
    </row>
    <row r="44" spans="1:20">
      <c r="A44" s="121">
        <v>41</v>
      </c>
      <c r="B44" s="121">
        <v>13122416</v>
      </c>
      <c r="C44" s="121" t="s">
        <v>286</v>
      </c>
      <c r="D44" s="121" t="s">
        <v>19</v>
      </c>
      <c r="E44" s="121">
        <v>74</v>
      </c>
      <c r="F44" s="121" t="s">
        <v>20</v>
      </c>
      <c r="G44" s="121">
        <v>69</v>
      </c>
      <c r="H44" s="121" t="s">
        <v>21</v>
      </c>
      <c r="I44" s="121">
        <v>49</v>
      </c>
      <c r="J44" s="121" t="s">
        <v>20</v>
      </c>
      <c r="K44" s="121"/>
      <c r="L44" s="121"/>
      <c r="M44" s="121">
        <v>53</v>
      </c>
      <c r="N44" s="121" t="s">
        <v>25</v>
      </c>
      <c r="O44" s="121">
        <v>50</v>
      </c>
      <c r="P44" s="121" t="s">
        <v>26</v>
      </c>
      <c r="Q44" s="121">
        <v>80</v>
      </c>
      <c r="R44" s="121" t="s">
        <v>21</v>
      </c>
      <c r="S44" s="121">
        <v>375</v>
      </c>
      <c r="T44" s="121">
        <v>62.5</v>
      </c>
    </row>
    <row r="45" spans="1:20">
      <c r="A45" s="121">
        <v>42</v>
      </c>
      <c r="B45" s="121">
        <v>13122417</v>
      </c>
      <c r="C45" s="121" t="s">
        <v>223</v>
      </c>
      <c r="D45" s="121" t="s">
        <v>19</v>
      </c>
      <c r="E45" s="121">
        <v>89</v>
      </c>
      <c r="F45" s="121" t="s">
        <v>22</v>
      </c>
      <c r="G45" s="121">
        <v>88</v>
      </c>
      <c r="H45" s="121" t="s">
        <v>23</v>
      </c>
      <c r="I45" s="121"/>
      <c r="J45" s="121"/>
      <c r="K45" s="121">
        <v>90</v>
      </c>
      <c r="L45" s="121" t="s">
        <v>23</v>
      </c>
      <c r="M45" s="121">
        <v>92</v>
      </c>
      <c r="N45" s="121" t="s">
        <v>22</v>
      </c>
      <c r="O45" s="121">
        <v>90</v>
      </c>
      <c r="P45" s="121" t="s">
        <v>23</v>
      </c>
      <c r="Q45" s="121">
        <v>98</v>
      </c>
      <c r="R45" s="121" t="s">
        <v>22</v>
      </c>
      <c r="S45" s="121">
        <v>547</v>
      </c>
      <c r="T45" s="121">
        <v>91.17</v>
      </c>
    </row>
    <row r="46" spans="1:20">
      <c r="A46" s="121">
        <v>43</v>
      </c>
      <c r="B46" s="121">
        <v>13122418</v>
      </c>
      <c r="C46" s="121" t="s">
        <v>230</v>
      </c>
      <c r="D46" s="121" t="s">
        <v>19</v>
      </c>
      <c r="E46" s="121">
        <v>85</v>
      </c>
      <c r="F46" s="121" t="s">
        <v>23</v>
      </c>
      <c r="G46" s="121">
        <v>83</v>
      </c>
      <c r="H46" s="121" t="s">
        <v>24</v>
      </c>
      <c r="I46" s="121"/>
      <c r="J46" s="121"/>
      <c r="K46" s="121">
        <v>91</v>
      </c>
      <c r="L46" s="121" t="s">
        <v>23</v>
      </c>
      <c r="M46" s="121">
        <v>87</v>
      </c>
      <c r="N46" s="121" t="s">
        <v>23</v>
      </c>
      <c r="O46" s="121">
        <v>93</v>
      </c>
      <c r="P46" s="121" t="s">
        <v>22</v>
      </c>
      <c r="Q46" s="121">
        <v>92</v>
      </c>
      <c r="R46" s="121" t="s">
        <v>24</v>
      </c>
      <c r="S46" s="121">
        <v>531</v>
      </c>
      <c r="T46" s="121">
        <v>88.5</v>
      </c>
    </row>
    <row r="47" spans="1:20">
      <c r="A47" s="121">
        <v>44</v>
      </c>
      <c r="B47" s="121">
        <v>13122419</v>
      </c>
      <c r="C47" s="121" t="s">
        <v>249</v>
      </c>
      <c r="D47" s="121" t="s">
        <v>27</v>
      </c>
      <c r="E47" s="121">
        <v>83</v>
      </c>
      <c r="F47" s="121" t="s">
        <v>24</v>
      </c>
      <c r="G47" s="121">
        <v>83</v>
      </c>
      <c r="H47" s="121" t="s">
        <v>24</v>
      </c>
      <c r="I47" s="121"/>
      <c r="J47" s="121"/>
      <c r="K47" s="121">
        <v>78</v>
      </c>
      <c r="L47" s="121" t="s">
        <v>24</v>
      </c>
      <c r="M47" s="121">
        <v>66</v>
      </c>
      <c r="N47" s="121" t="s">
        <v>20</v>
      </c>
      <c r="O47" s="121">
        <v>71</v>
      </c>
      <c r="P47" s="121" t="s">
        <v>25</v>
      </c>
      <c r="Q47" s="121">
        <v>88</v>
      </c>
      <c r="R47" s="121" t="s">
        <v>20</v>
      </c>
      <c r="S47" s="121">
        <v>469</v>
      </c>
      <c r="T47" s="121">
        <v>78.17</v>
      </c>
    </row>
    <row r="48" spans="1:20">
      <c r="A48" s="121">
        <v>45</v>
      </c>
      <c r="B48" s="121">
        <v>13122420</v>
      </c>
      <c r="C48" s="121" t="s">
        <v>234</v>
      </c>
      <c r="D48" s="121" t="s">
        <v>19</v>
      </c>
      <c r="E48" s="121">
        <v>88</v>
      </c>
      <c r="F48" s="121" t="s">
        <v>23</v>
      </c>
      <c r="G48" s="121">
        <v>89</v>
      </c>
      <c r="H48" s="121" t="s">
        <v>23</v>
      </c>
      <c r="I48" s="121"/>
      <c r="J48" s="121"/>
      <c r="K48" s="121">
        <v>70</v>
      </c>
      <c r="L48" s="121" t="s">
        <v>20</v>
      </c>
      <c r="M48" s="121">
        <v>90</v>
      </c>
      <c r="N48" s="121" t="s">
        <v>22</v>
      </c>
      <c r="O48" s="121">
        <v>77</v>
      </c>
      <c r="P48" s="121" t="s">
        <v>20</v>
      </c>
      <c r="Q48" s="121">
        <v>95</v>
      </c>
      <c r="R48" s="121" t="s">
        <v>23</v>
      </c>
      <c r="S48" s="121">
        <v>509</v>
      </c>
      <c r="T48" s="121">
        <v>84.83</v>
      </c>
    </row>
    <row r="49" spans="1:21">
      <c r="A49" s="121">
        <v>46</v>
      </c>
      <c r="B49" s="121">
        <v>13122421</v>
      </c>
      <c r="C49" s="121" t="s">
        <v>243</v>
      </c>
      <c r="D49" s="121" t="s">
        <v>27</v>
      </c>
      <c r="E49" s="121">
        <v>75</v>
      </c>
      <c r="F49" s="121" t="s">
        <v>20</v>
      </c>
      <c r="G49" s="121">
        <v>85</v>
      </c>
      <c r="H49" s="121" t="s">
        <v>23</v>
      </c>
      <c r="I49" s="121">
        <v>74</v>
      </c>
      <c r="J49" s="121" t="s">
        <v>23</v>
      </c>
      <c r="K49" s="121"/>
      <c r="L49" s="121"/>
      <c r="M49" s="121">
        <v>80</v>
      </c>
      <c r="N49" s="121" t="s">
        <v>23</v>
      </c>
      <c r="O49" s="121">
        <v>83</v>
      </c>
      <c r="P49" s="121" t="s">
        <v>24</v>
      </c>
      <c r="Q49" s="121">
        <v>77</v>
      </c>
      <c r="R49" s="121" t="s">
        <v>26</v>
      </c>
      <c r="S49" s="121">
        <v>474</v>
      </c>
      <c r="T49" s="121">
        <v>79</v>
      </c>
    </row>
    <row r="50" spans="1:21">
      <c r="A50" s="121">
        <v>47</v>
      </c>
      <c r="B50" s="121">
        <v>13122422</v>
      </c>
      <c r="C50" s="121" t="s">
        <v>271</v>
      </c>
      <c r="D50" s="121" t="s">
        <v>27</v>
      </c>
      <c r="E50" s="121">
        <v>82</v>
      </c>
      <c r="F50" s="121" t="s">
        <v>24</v>
      </c>
      <c r="G50" s="121">
        <v>89</v>
      </c>
      <c r="H50" s="121" t="s">
        <v>23</v>
      </c>
      <c r="I50" s="121">
        <v>74</v>
      </c>
      <c r="J50" s="121" t="s">
        <v>23</v>
      </c>
      <c r="K50" s="121"/>
      <c r="L50" s="121"/>
      <c r="M50" s="121">
        <v>51</v>
      </c>
      <c r="N50" s="121" t="s">
        <v>21</v>
      </c>
      <c r="O50" s="121">
        <v>44</v>
      </c>
      <c r="P50" s="121" t="s">
        <v>28</v>
      </c>
      <c r="Q50" s="121">
        <v>75</v>
      </c>
      <c r="R50" s="121" t="s">
        <v>26</v>
      </c>
      <c r="S50" s="121">
        <v>415</v>
      </c>
      <c r="T50" s="121">
        <v>69.17</v>
      </c>
    </row>
    <row r="51" spans="1:21">
      <c r="A51" s="121">
        <v>48</v>
      </c>
      <c r="B51" s="121">
        <v>13122423</v>
      </c>
      <c r="C51" s="121" t="s">
        <v>267</v>
      </c>
      <c r="D51" s="121" t="s">
        <v>27</v>
      </c>
      <c r="E51" s="121">
        <v>59</v>
      </c>
      <c r="F51" s="121" t="s">
        <v>21</v>
      </c>
      <c r="G51" s="121">
        <v>85</v>
      </c>
      <c r="H51" s="121" t="s">
        <v>23</v>
      </c>
      <c r="I51" s="121"/>
      <c r="J51" s="121"/>
      <c r="K51" s="121">
        <v>60</v>
      </c>
      <c r="L51" s="121" t="s">
        <v>25</v>
      </c>
      <c r="M51" s="121">
        <v>78</v>
      </c>
      <c r="N51" s="121" t="s">
        <v>24</v>
      </c>
      <c r="O51" s="121">
        <v>66</v>
      </c>
      <c r="P51" s="121" t="s">
        <v>25</v>
      </c>
      <c r="Q51" s="121">
        <v>74</v>
      </c>
      <c r="R51" s="121" t="s">
        <v>26</v>
      </c>
      <c r="S51" s="121">
        <v>422</v>
      </c>
      <c r="T51" s="121">
        <v>70.33</v>
      </c>
    </row>
    <row r="52" spans="1:21">
      <c r="A52" s="121">
        <v>49</v>
      </c>
      <c r="B52" s="121">
        <v>13122424</v>
      </c>
      <c r="C52" s="121" t="s">
        <v>274</v>
      </c>
      <c r="D52" s="121" t="s">
        <v>27</v>
      </c>
      <c r="E52" s="121">
        <v>76</v>
      </c>
      <c r="F52" s="121" t="s">
        <v>20</v>
      </c>
      <c r="G52" s="121">
        <v>81</v>
      </c>
      <c r="H52" s="121" t="s">
        <v>24</v>
      </c>
      <c r="I52" s="121">
        <v>42</v>
      </c>
      <c r="J52" s="121" t="s">
        <v>21</v>
      </c>
      <c r="K52" s="121"/>
      <c r="L52" s="121"/>
      <c r="M52" s="121">
        <v>55</v>
      </c>
      <c r="N52" s="121" t="s">
        <v>25</v>
      </c>
      <c r="O52" s="121">
        <v>72</v>
      </c>
      <c r="P52" s="121" t="s">
        <v>25</v>
      </c>
      <c r="Q52" s="121">
        <v>81</v>
      </c>
      <c r="R52" s="121" t="s">
        <v>21</v>
      </c>
      <c r="S52" s="121">
        <v>407</v>
      </c>
      <c r="T52" s="121">
        <v>67.83</v>
      </c>
    </row>
    <row r="53" spans="1:21">
      <c r="A53" s="121">
        <v>50</v>
      </c>
      <c r="B53" s="121">
        <v>13122425</v>
      </c>
      <c r="C53" s="121" t="s">
        <v>277</v>
      </c>
      <c r="D53" s="121" t="s">
        <v>19</v>
      </c>
      <c r="E53" s="121">
        <v>71</v>
      </c>
      <c r="F53" s="121" t="s">
        <v>25</v>
      </c>
      <c r="G53" s="121">
        <v>75</v>
      </c>
      <c r="H53" s="121" t="s">
        <v>20</v>
      </c>
      <c r="I53" s="121"/>
      <c r="J53" s="121"/>
      <c r="K53" s="121">
        <v>65</v>
      </c>
      <c r="L53" s="121" t="s">
        <v>20</v>
      </c>
      <c r="M53" s="121">
        <v>72</v>
      </c>
      <c r="N53" s="121" t="s">
        <v>24</v>
      </c>
      <c r="O53" s="121">
        <v>68</v>
      </c>
      <c r="P53" s="121" t="s">
        <v>25</v>
      </c>
      <c r="Q53" s="121">
        <v>54</v>
      </c>
      <c r="R53" s="121" t="s">
        <v>28</v>
      </c>
      <c r="S53" s="121">
        <v>405</v>
      </c>
      <c r="T53" s="121">
        <v>67.5</v>
      </c>
    </row>
    <row r="57" spans="1:21" ht="21">
      <c r="A57" s="155">
        <f>'[2]Data Entry'!A57:T57</f>
        <v>0</v>
      </c>
      <c r="B57" s="172"/>
      <c r="C57" s="172"/>
      <c r="D57" s="172"/>
      <c r="E57" s="172"/>
      <c r="F57" s="172"/>
      <c r="G57" s="172"/>
      <c r="H57" s="157"/>
    </row>
    <row r="58" spans="1:21" ht="21">
      <c r="A58" s="162" t="s">
        <v>342</v>
      </c>
      <c r="B58" s="172"/>
      <c r="C58" s="172"/>
      <c r="D58" s="172"/>
      <c r="E58" s="172"/>
      <c r="F58" s="172"/>
      <c r="G58" s="172"/>
      <c r="H58" s="157"/>
    </row>
    <row r="59" spans="1:21" ht="57.6">
      <c r="A59" s="6" t="s">
        <v>1</v>
      </c>
      <c r="B59" s="6" t="s">
        <v>36</v>
      </c>
      <c r="C59" s="6" t="s">
        <v>37</v>
      </c>
      <c r="D59" s="6" t="s">
        <v>38</v>
      </c>
      <c r="E59" s="6" t="s">
        <v>39</v>
      </c>
      <c r="F59" s="6" t="s">
        <v>40</v>
      </c>
      <c r="G59" s="6" t="s">
        <v>41</v>
      </c>
      <c r="H59" s="6" t="s">
        <v>42</v>
      </c>
    </row>
    <row r="60" spans="1:21" ht="18">
      <c r="A60" s="8">
        <v>1</v>
      </c>
      <c r="B60" s="8" t="s">
        <v>43</v>
      </c>
      <c r="C60" s="9">
        <v>50</v>
      </c>
      <c r="D60" s="8">
        <v>50</v>
      </c>
      <c r="E60" s="8">
        <v>0</v>
      </c>
      <c r="F60" s="8">
        <v>0</v>
      </c>
      <c r="G60" s="10">
        <v>100</v>
      </c>
      <c r="H60" s="10">
        <v>62.2</v>
      </c>
    </row>
    <row r="63" spans="1:21" ht="21">
      <c r="A63" s="162">
        <f>'[2]Data Entry'!A63:T63</f>
        <v>0</v>
      </c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57"/>
    </row>
    <row r="64" spans="1:21" ht="21">
      <c r="A64" s="162" t="s">
        <v>340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57"/>
    </row>
    <row r="65" spans="1:21" ht="28.8">
      <c r="A65" s="18" t="s">
        <v>1</v>
      </c>
      <c r="B65" s="18" t="s">
        <v>47</v>
      </c>
      <c r="C65" s="18" t="s">
        <v>48</v>
      </c>
      <c r="D65" s="18" t="s">
        <v>49</v>
      </c>
      <c r="E65" s="18" t="s">
        <v>50</v>
      </c>
      <c r="F65" s="18" t="s">
        <v>38</v>
      </c>
      <c r="G65" s="18" t="s">
        <v>51</v>
      </c>
      <c r="H65" s="18" t="s">
        <v>52</v>
      </c>
      <c r="I65" s="18" t="s">
        <v>53</v>
      </c>
      <c r="J65" s="18" t="s">
        <v>54</v>
      </c>
      <c r="K65" s="18" t="s">
        <v>55</v>
      </c>
      <c r="L65" s="18" t="s">
        <v>56</v>
      </c>
      <c r="M65" s="18" t="s">
        <v>57</v>
      </c>
      <c r="N65" s="18" t="s">
        <v>58</v>
      </c>
      <c r="O65" s="18" t="s">
        <v>59</v>
      </c>
      <c r="P65" s="18" t="s">
        <v>60</v>
      </c>
      <c r="Q65" s="18" t="s">
        <v>61</v>
      </c>
      <c r="R65" s="18" t="s">
        <v>62</v>
      </c>
      <c r="S65" s="18" t="s">
        <v>63</v>
      </c>
      <c r="T65" s="18" t="s">
        <v>64</v>
      </c>
      <c r="U65" s="18" t="s">
        <v>65</v>
      </c>
    </row>
    <row r="66" spans="1:21">
      <c r="A66" s="4">
        <v>1</v>
      </c>
      <c r="B66" s="4" t="s">
        <v>330</v>
      </c>
      <c r="C66" s="4" t="s">
        <v>66</v>
      </c>
      <c r="D66" s="4" t="s">
        <v>67</v>
      </c>
      <c r="E66" s="20">
        <v>50</v>
      </c>
      <c r="F66" s="20">
        <v>50</v>
      </c>
      <c r="G66" s="4">
        <v>3</v>
      </c>
      <c r="H66" s="4">
        <v>8</v>
      </c>
      <c r="I66" s="4">
        <v>10</v>
      </c>
      <c r="J66" s="4">
        <v>12</v>
      </c>
      <c r="K66" s="4">
        <v>7</v>
      </c>
      <c r="L66" s="4">
        <v>6</v>
      </c>
      <c r="M66" s="4">
        <v>2</v>
      </c>
      <c r="N66" s="4">
        <v>2</v>
      </c>
      <c r="O66" s="4">
        <v>0</v>
      </c>
      <c r="P66" s="21">
        <v>50</v>
      </c>
      <c r="Q66" s="4">
        <v>252</v>
      </c>
      <c r="R66" s="4">
        <v>25200</v>
      </c>
      <c r="S66" s="4">
        <v>400</v>
      </c>
      <c r="T66" s="22">
        <v>63</v>
      </c>
      <c r="U66" s="23">
        <v>74.540000000000006</v>
      </c>
    </row>
    <row r="67" spans="1:21">
      <c r="A67" s="4">
        <v>2</v>
      </c>
      <c r="B67" s="4" t="s">
        <v>331</v>
      </c>
      <c r="C67" s="4" t="s">
        <v>66</v>
      </c>
      <c r="D67" s="4" t="s">
        <v>68</v>
      </c>
      <c r="E67" s="20">
        <v>50</v>
      </c>
      <c r="F67" s="20">
        <v>50</v>
      </c>
      <c r="G67" s="4">
        <v>3</v>
      </c>
      <c r="H67" s="4">
        <v>10</v>
      </c>
      <c r="I67" s="4">
        <v>11</v>
      </c>
      <c r="J67" s="4">
        <v>7</v>
      </c>
      <c r="K67" s="4">
        <v>7</v>
      </c>
      <c r="L67" s="4">
        <v>5</v>
      </c>
      <c r="M67" s="4">
        <v>4</v>
      </c>
      <c r="N67" s="4">
        <v>3</v>
      </c>
      <c r="O67" s="4">
        <v>0</v>
      </c>
      <c r="P67" s="21">
        <v>50</v>
      </c>
      <c r="Q67" s="4">
        <v>249</v>
      </c>
      <c r="R67" s="4">
        <v>24900</v>
      </c>
      <c r="S67" s="4">
        <v>400</v>
      </c>
      <c r="T67" s="22">
        <v>62.25</v>
      </c>
      <c r="U67" s="23">
        <v>76.040000000000006</v>
      </c>
    </row>
    <row r="68" spans="1:21">
      <c r="A68" s="4">
        <v>3</v>
      </c>
      <c r="B68" s="4" t="s">
        <v>332</v>
      </c>
      <c r="C68" s="4" t="s">
        <v>66</v>
      </c>
      <c r="D68" s="21" t="s">
        <v>69</v>
      </c>
      <c r="E68" s="20">
        <v>28</v>
      </c>
      <c r="F68" s="20">
        <v>28</v>
      </c>
      <c r="G68" s="4">
        <v>5</v>
      </c>
      <c r="H68" s="4">
        <v>7</v>
      </c>
      <c r="I68" s="4">
        <v>5</v>
      </c>
      <c r="J68" s="4">
        <v>2</v>
      </c>
      <c r="K68" s="4">
        <v>2</v>
      </c>
      <c r="L68" s="4">
        <v>3</v>
      </c>
      <c r="M68" s="4">
        <v>1</v>
      </c>
      <c r="N68" s="4">
        <v>3</v>
      </c>
      <c r="O68" s="4">
        <v>0</v>
      </c>
      <c r="P68" s="21">
        <v>28</v>
      </c>
      <c r="Q68" s="4">
        <v>151</v>
      </c>
      <c r="R68" s="4">
        <v>15100</v>
      </c>
      <c r="S68" s="4">
        <v>224</v>
      </c>
      <c r="T68" s="22">
        <v>67.410714285714292</v>
      </c>
      <c r="U68" s="23">
        <v>59.964285714285715</v>
      </c>
    </row>
    <row r="69" spans="1:21">
      <c r="A69" s="4">
        <v>4</v>
      </c>
      <c r="B69" s="4" t="s">
        <v>332</v>
      </c>
      <c r="C69" s="4" t="s">
        <v>66</v>
      </c>
      <c r="D69" s="21" t="s">
        <v>70</v>
      </c>
      <c r="E69" s="20">
        <v>22</v>
      </c>
      <c r="F69" s="20">
        <v>22</v>
      </c>
      <c r="G69" s="4">
        <v>1</v>
      </c>
      <c r="H69" s="4">
        <v>5</v>
      </c>
      <c r="I69" s="4">
        <v>6</v>
      </c>
      <c r="J69" s="4">
        <v>6</v>
      </c>
      <c r="K69" s="4">
        <v>2</v>
      </c>
      <c r="L69" s="4">
        <v>2</v>
      </c>
      <c r="M69" s="4">
        <v>0</v>
      </c>
      <c r="N69" s="4">
        <v>0</v>
      </c>
      <c r="O69" s="4">
        <v>0</v>
      </c>
      <c r="P69" s="21">
        <v>22</v>
      </c>
      <c r="Q69" s="4">
        <v>123</v>
      </c>
      <c r="R69" s="4">
        <v>12300</v>
      </c>
      <c r="S69" s="4">
        <v>176</v>
      </c>
      <c r="T69" s="22">
        <v>69.88636363636364</v>
      </c>
      <c r="U69" s="23">
        <v>73.727272727272734</v>
      </c>
    </row>
    <row r="70" spans="1:21">
      <c r="A70" s="4">
        <v>5</v>
      </c>
      <c r="B70" s="4" t="s">
        <v>335</v>
      </c>
      <c r="C70" s="4" t="s">
        <v>66</v>
      </c>
      <c r="D70" s="21" t="s">
        <v>71</v>
      </c>
      <c r="E70" s="20">
        <v>50</v>
      </c>
      <c r="F70" s="20">
        <v>49</v>
      </c>
      <c r="G70" s="4">
        <v>6</v>
      </c>
      <c r="H70" s="4">
        <v>8</v>
      </c>
      <c r="I70" s="4">
        <v>11</v>
      </c>
      <c r="J70" s="4">
        <v>9</v>
      </c>
      <c r="K70" s="4">
        <v>8</v>
      </c>
      <c r="L70" s="4">
        <v>5</v>
      </c>
      <c r="M70" s="4">
        <v>1</v>
      </c>
      <c r="N70" s="4">
        <v>1</v>
      </c>
      <c r="O70" s="4">
        <v>1</v>
      </c>
      <c r="P70" s="21">
        <v>50</v>
      </c>
      <c r="Q70" s="4">
        <v>265</v>
      </c>
      <c r="R70" s="4">
        <v>26500</v>
      </c>
      <c r="S70" s="4">
        <v>400</v>
      </c>
      <c r="T70" s="22">
        <v>66.25</v>
      </c>
      <c r="U70" s="23">
        <v>68.7</v>
      </c>
    </row>
    <row r="71" spans="1:21">
      <c r="A71" s="4">
        <v>6</v>
      </c>
      <c r="B71" s="4" t="s">
        <v>336</v>
      </c>
      <c r="C71" s="4" t="s">
        <v>66</v>
      </c>
      <c r="D71" s="4" t="s">
        <v>72</v>
      </c>
      <c r="E71" s="20">
        <v>50</v>
      </c>
      <c r="F71" s="20">
        <v>50</v>
      </c>
      <c r="G71" s="4">
        <v>2</v>
      </c>
      <c r="H71" s="4">
        <v>5</v>
      </c>
      <c r="I71" s="4">
        <v>4</v>
      </c>
      <c r="J71" s="4">
        <v>9</v>
      </c>
      <c r="K71" s="4">
        <v>10</v>
      </c>
      <c r="L71" s="4">
        <v>7</v>
      </c>
      <c r="M71" s="4">
        <v>8</v>
      </c>
      <c r="N71" s="4">
        <v>5</v>
      </c>
      <c r="O71" s="4">
        <v>0</v>
      </c>
      <c r="P71" s="21">
        <v>50</v>
      </c>
      <c r="Q71" s="4">
        <v>202</v>
      </c>
      <c r="R71" s="4">
        <v>20200</v>
      </c>
      <c r="S71" s="4">
        <v>400</v>
      </c>
      <c r="T71" s="22">
        <v>50.5</v>
      </c>
      <c r="U71" s="23">
        <v>67.94</v>
      </c>
    </row>
    <row r="72" spans="1:21">
      <c r="A72" s="4"/>
      <c r="B72" s="4"/>
      <c r="C72" s="4"/>
      <c r="D72" s="21"/>
      <c r="E72" s="20"/>
      <c r="F72" s="20"/>
      <c r="G72" s="4"/>
      <c r="H72" s="4"/>
      <c r="I72" s="4"/>
      <c r="J72" s="4"/>
      <c r="K72" s="4"/>
      <c r="L72" s="4"/>
      <c r="M72" s="4"/>
      <c r="N72" s="4"/>
      <c r="O72" s="4"/>
      <c r="P72" s="21"/>
      <c r="Q72" s="4"/>
      <c r="R72" s="4"/>
      <c r="S72" s="4"/>
      <c r="T72" s="22"/>
      <c r="U72" s="21"/>
    </row>
    <row r="73" spans="1:21">
      <c r="A73" s="24"/>
      <c r="B73" s="24" t="s">
        <v>73</v>
      </c>
      <c r="C73" s="24"/>
      <c r="D73" s="24"/>
      <c r="E73" s="25">
        <v>250</v>
      </c>
      <c r="F73" s="25">
        <v>249</v>
      </c>
      <c r="G73" s="24">
        <v>20</v>
      </c>
      <c r="H73" s="24">
        <v>43</v>
      </c>
      <c r="I73" s="24">
        <v>47</v>
      </c>
      <c r="J73" s="24">
        <v>45</v>
      </c>
      <c r="K73" s="24">
        <v>36</v>
      </c>
      <c r="L73" s="24">
        <v>28</v>
      </c>
      <c r="M73" s="24">
        <v>16</v>
      </c>
      <c r="N73" s="24">
        <v>14</v>
      </c>
      <c r="O73" s="24">
        <v>1</v>
      </c>
      <c r="P73" s="24">
        <v>250</v>
      </c>
      <c r="Q73" s="24">
        <v>1242</v>
      </c>
      <c r="R73" s="24">
        <v>124200</v>
      </c>
      <c r="S73" s="24">
        <v>2000</v>
      </c>
      <c r="T73" s="26">
        <v>62.1</v>
      </c>
      <c r="U73" s="21"/>
    </row>
    <row r="76" spans="1:21" ht="18">
      <c r="A76" s="166">
        <f>'[2]Data Entry'!A76:T76</f>
        <v>0</v>
      </c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57"/>
    </row>
    <row r="77" spans="1:21" ht="18">
      <c r="A77" s="166" t="s">
        <v>343</v>
      </c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57"/>
    </row>
    <row r="78" spans="1:21">
      <c r="A78" s="168" t="s">
        <v>1</v>
      </c>
      <c r="B78" s="168" t="s">
        <v>49</v>
      </c>
      <c r="C78" s="170" t="s">
        <v>37</v>
      </c>
      <c r="D78" s="170" t="s">
        <v>38</v>
      </c>
      <c r="E78" s="170" t="s">
        <v>39</v>
      </c>
      <c r="F78" s="170" t="s">
        <v>40</v>
      </c>
      <c r="G78" s="170" t="s">
        <v>41</v>
      </c>
      <c r="H78" s="168" t="s">
        <v>42</v>
      </c>
      <c r="I78" s="35"/>
      <c r="J78" s="171" t="s">
        <v>75</v>
      </c>
      <c r="K78" s="172"/>
      <c r="L78" s="172"/>
      <c r="M78" s="172"/>
      <c r="N78" s="172"/>
      <c r="O78" s="172"/>
      <c r="P78" s="157"/>
    </row>
    <row r="79" spans="1:21" ht="28.8">
      <c r="A79" s="169"/>
      <c r="B79" s="169"/>
      <c r="C79" s="169"/>
      <c r="D79" s="169"/>
      <c r="E79" s="169"/>
      <c r="F79" s="169"/>
      <c r="G79" s="169"/>
      <c r="H79" s="169"/>
      <c r="I79" s="36" t="s">
        <v>76</v>
      </c>
      <c r="J79" s="6" t="s">
        <v>77</v>
      </c>
      <c r="K79" s="6" t="s">
        <v>78</v>
      </c>
      <c r="L79" s="6" t="s">
        <v>79</v>
      </c>
      <c r="M79" s="6" t="s">
        <v>80</v>
      </c>
      <c r="N79" s="6" t="s">
        <v>81</v>
      </c>
      <c r="O79" s="6" t="s">
        <v>82</v>
      </c>
      <c r="P79" s="6" t="s">
        <v>65</v>
      </c>
    </row>
    <row r="80" spans="1:21">
      <c r="A80" s="38">
        <v>1</v>
      </c>
      <c r="B80" s="28" t="s">
        <v>67</v>
      </c>
      <c r="C80" s="39">
        <v>50</v>
      </c>
      <c r="D80" s="39">
        <v>50</v>
      </c>
      <c r="E80" s="39">
        <v>0</v>
      </c>
      <c r="F80" s="28">
        <v>0</v>
      </c>
      <c r="G80" s="39">
        <v>100</v>
      </c>
      <c r="H80" s="40">
        <v>63</v>
      </c>
      <c r="I80" s="39">
        <v>0</v>
      </c>
      <c r="J80" s="39">
        <v>0</v>
      </c>
      <c r="K80" s="39">
        <v>6</v>
      </c>
      <c r="L80" s="39">
        <v>15</v>
      </c>
      <c r="M80" s="39">
        <v>28</v>
      </c>
      <c r="N80" s="39">
        <v>1</v>
      </c>
      <c r="O80" s="39">
        <v>50</v>
      </c>
      <c r="P80" s="41">
        <v>74.540000000000006</v>
      </c>
    </row>
    <row r="81" spans="1:16">
      <c r="A81" s="38">
        <v>2</v>
      </c>
      <c r="B81" s="28" t="s">
        <v>68</v>
      </c>
      <c r="C81" s="39">
        <v>50</v>
      </c>
      <c r="D81" s="39">
        <v>50</v>
      </c>
      <c r="E81" s="39">
        <v>0</v>
      </c>
      <c r="F81" s="28">
        <v>0</v>
      </c>
      <c r="G81" s="39">
        <v>100</v>
      </c>
      <c r="H81" s="40">
        <v>62.25</v>
      </c>
      <c r="I81" s="39">
        <v>0</v>
      </c>
      <c r="J81" s="39">
        <v>0</v>
      </c>
      <c r="K81" s="39">
        <v>7</v>
      </c>
      <c r="L81" s="39">
        <v>12</v>
      </c>
      <c r="M81" s="39">
        <v>28</v>
      </c>
      <c r="N81" s="39">
        <v>3</v>
      </c>
      <c r="O81" s="39">
        <v>50</v>
      </c>
      <c r="P81" s="41">
        <v>76.040000000000006</v>
      </c>
    </row>
    <row r="82" spans="1:16">
      <c r="A82" s="38">
        <v>3</v>
      </c>
      <c r="B82" s="42" t="s">
        <v>69</v>
      </c>
      <c r="C82" s="39">
        <v>28</v>
      </c>
      <c r="D82" s="39">
        <v>28</v>
      </c>
      <c r="E82" s="39">
        <v>4</v>
      </c>
      <c r="F82" s="28">
        <v>0</v>
      </c>
      <c r="G82" s="39">
        <v>100</v>
      </c>
      <c r="H82" s="40">
        <v>67.410714285714292</v>
      </c>
      <c r="I82" s="39">
        <v>0</v>
      </c>
      <c r="J82" s="39">
        <v>7</v>
      </c>
      <c r="K82" s="39">
        <v>7</v>
      </c>
      <c r="L82" s="39">
        <v>7</v>
      </c>
      <c r="M82" s="39">
        <v>6</v>
      </c>
      <c r="N82" s="39">
        <v>1</v>
      </c>
      <c r="O82" s="39">
        <v>28</v>
      </c>
      <c r="P82" s="41">
        <v>59.964285714285715</v>
      </c>
    </row>
    <row r="83" spans="1:16">
      <c r="A83" s="38">
        <v>4</v>
      </c>
      <c r="B83" s="42" t="s">
        <v>70</v>
      </c>
      <c r="C83" s="39">
        <v>22</v>
      </c>
      <c r="D83" s="39">
        <v>22</v>
      </c>
      <c r="E83" s="39">
        <v>0</v>
      </c>
      <c r="F83" s="28">
        <v>0</v>
      </c>
      <c r="G83" s="39">
        <v>100</v>
      </c>
      <c r="H83" s="40">
        <v>69.88636363636364</v>
      </c>
      <c r="I83" s="39">
        <v>0</v>
      </c>
      <c r="J83" s="39">
        <v>0</v>
      </c>
      <c r="K83" s="39">
        <v>2</v>
      </c>
      <c r="L83" s="39">
        <v>8</v>
      </c>
      <c r="M83" s="39">
        <v>9</v>
      </c>
      <c r="N83" s="39">
        <v>3</v>
      </c>
      <c r="O83" s="39">
        <v>22</v>
      </c>
      <c r="P83" s="41">
        <v>73.727272727272734</v>
      </c>
    </row>
    <row r="84" spans="1:16">
      <c r="A84" s="38">
        <v>5</v>
      </c>
      <c r="B84" s="42" t="s">
        <v>71</v>
      </c>
      <c r="C84" s="39">
        <v>50</v>
      </c>
      <c r="D84" s="39">
        <v>49</v>
      </c>
      <c r="E84" s="39">
        <v>1</v>
      </c>
      <c r="F84" s="28">
        <v>0</v>
      </c>
      <c r="G84" s="39">
        <v>98</v>
      </c>
      <c r="H84" s="40">
        <v>66.25</v>
      </c>
      <c r="I84" s="39">
        <v>1</v>
      </c>
      <c r="J84" s="39">
        <v>2</v>
      </c>
      <c r="K84" s="39">
        <v>13</v>
      </c>
      <c r="L84" s="39">
        <v>11</v>
      </c>
      <c r="M84" s="39">
        <v>17</v>
      </c>
      <c r="N84" s="39">
        <v>6</v>
      </c>
      <c r="O84" s="39">
        <v>49</v>
      </c>
      <c r="P84" s="41">
        <v>68.7</v>
      </c>
    </row>
    <row r="85" spans="1:16">
      <c r="A85" s="38">
        <v>6</v>
      </c>
      <c r="B85" s="28" t="s">
        <v>72</v>
      </c>
      <c r="C85" s="39">
        <v>50</v>
      </c>
      <c r="D85" s="39">
        <v>50</v>
      </c>
      <c r="E85" s="39">
        <v>0</v>
      </c>
      <c r="F85" s="28">
        <v>0</v>
      </c>
      <c r="G85" s="39">
        <v>100</v>
      </c>
      <c r="H85" s="40">
        <v>50.5</v>
      </c>
      <c r="I85" s="39">
        <v>0</v>
      </c>
      <c r="J85" s="39">
        <v>4</v>
      </c>
      <c r="K85" s="39">
        <v>12</v>
      </c>
      <c r="L85" s="39">
        <v>17</v>
      </c>
      <c r="M85" s="39">
        <v>12</v>
      </c>
      <c r="N85" s="39">
        <v>5</v>
      </c>
      <c r="O85" s="39">
        <v>50</v>
      </c>
      <c r="P85" s="41">
        <v>67.94</v>
      </c>
    </row>
    <row r="88" spans="1:16" ht="18">
      <c r="A88" s="166">
        <f>'[2]Data Entry'!A88:T88</f>
        <v>0</v>
      </c>
      <c r="B88" s="172"/>
      <c r="C88" s="172"/>
      <c r="D88" s="172"/>
      <c r="E88" s="172"/>
      <c r="F88" s="172"/>
      <c r="G88" s="157"/>
    </row>
    <row r="89" spans="1:16" ht="18">
      <c r="A89" s="166" t="s">
        <v>344</v>
      </c>
      <c r="B89" s="172"/>
      <c r="C89" s="172"/>
      <c r="D89" s="172"/>
      <c r="E89" s="172"/>
      <c r="F89" s="172"/>
      <c r="G89" s="157"/>
    </row>
    <row r="90" spans="1:16">
      <c r="A90" s="168" t="s">
        <v>1</v>
      </c>
      <c r="B90" s="168" t="s">
        <v>83</v>
      </c>
      <c r="C90" s="170" t="s">
        <v>37</v>
      </c>
      <c r="D90" s="170" t="s">
        <v>38</v>
      </c>
      <c r="E90" s="170" t="s">
        <v>84</v>
      </c>
      <c r="F90" s="170" t="s">
        <v>40</v>
      </c>
      <c r="G90" s="170" t="s">
        <v>41</v>
      </c>
    </row>
    <row r="91" spans="1:16">
      <c r="A91" s="169"/>
      <c r="B91" s="169"/>
      <c r="C91" s="169"/>
      <c r="D91" s="169"/>
      <c r="E91" s="169"/>
      <c r="F91" s="169"/>
      <c r="G91" s="169"/>
    </row>
    <row r="92" spans="1:16">
      <c r="A92" s="28">
        <v>1</v>
      </c>
      <c r="B92" s="28" t="s">
        <v>85</v>
      </c>
      <c r="C92" s="28">
        <v>25</v>
      </c>
      <c r="D92" s="28">
        <v>25</v>
      </c>
      <c r="E92" s="28">
        <v>0</v>
      </c>
      <c r="F92" s="28">
        <v>0</v>
      </c>
      <c r="G92" s="43">
        <v>100</v>
      </c>
    </row>
    <row r="93" spans="1:16">
      <c r="A93" s="28">
        <v>2</v>
      </c>
      <c r="B93" s="28" t="s">
        <v>86</v>
      </c>
      <c r="C93" s="28">
        <v>25</v>
      </c>
      <c r="D93" s="28">
        <v>25</v>
      </c>
      <c r="E93" s="28">
        <v>0</v>
      </c>
      <c r="F93" s="28">
        <v>0</v>
      </c>
      <c r="G93" s="43">
        <v>100</v>
      </c>
    </row>
    <row r="96" spans="1:16" ht="21">
      <c r="A96" s="162"/>
      <c r="B96" s="183"/>
      <c r="C96" s="183"/>
      <c r="D96" s="183"/>
      <c r="E96" s="184"/>
    </row>
    <row r="97" spans="1:5" ht="21">
      <c r="A97" s="162" t="s">
        <v>345</v>
      </c>
      <c r="B97" s="183"/>
      <c r="C97" s="183"/>
      <c r="D97" s="183"/>
      <c r="E97" s="184"/>
    </row>
    <row r="98" spans="1:5" ht="72">
      <c r="A98" s="45" t="s">
        <v>2</v>
      </c>
      <c r="B98" s="45" t="s">
        <v>3</v>
      </c>
      <c r="C98" s="71" t="s">
        <v>83</v>
      </c>
      <c r="D98" s="71" t="s">
        <v>87</v>
      </c>
      <c r="E98" s="71" t="s">
        <v>88</v>
      </c>
    </row>
    <row r="99" spans="1:5">
      <c r="A99" s="80">
        <v>13122412</v>
      </c>
      <c r="B99" s="81" t="s">
        <v>221</v>
      </c>
      <c r="C99" s="80" t="s">
        <v>27</v>
      </c>
      <c r="D99" s="84">
        <v>565</v>
      </c>
      <c r="E99" s="85">
        <v>94.17</v>
      </c>
    </row>
    <row r="100" spans="1:5">
      <c r="A100" s="80">
        <v>13122417</v>
      </c>
      <c r="B100" s="81" t="s">
        <v>223</v>
      </c>
      <c r="C100" s="80" t="s">
        <v>19</v>
      </c>
      <c r="D100" s="84">
        <v>547</v>
      </c>
      <c r="E100" s="85">
        <v>91.17</v>
      </c>
    </row>
    <row r="101" spans="1:5">
      <c r="A101" s="80">
        <v>13122411</v>
      </c>
      <c r="B101" s="81" t="s">
        <v>225</v>
      </c>
      <c r="C101" s="80" t="s">
        <v>19</v>
      </c>
      <c r="D101" s="84">
        <v>540</v>
      </c>
      <c r="E101" s="85">
        <v>90</v>
      </c>
    </row>
    <row r="102" spans="1:5">
      <c r="A102" s="80">
        <v>13122383</v>
      </c>
      <c r="B102" s="81" t="s">
        <v>228</v>
      </c>
      <c r="C102" s="80" t="s">
        <v>27</v>
      </c>
      <c r="D102" s="84">
        <v>533</v>
      </c>
      <c r="E102" s="85">
        <v>88.83</v>
      </c>
    </row>
    <row r="103" spans="1:5">
      <c r="A103" s="80">
        <v>13122418</v>
      </c>
      <c r="B103" s="81" t="s">
        <v>230</v>
      </c>
      <c r="C103" s="80" t="s">
        <v>19</v>
      </c>
      <c r="D103" s="84">
        <v>531</v>
      </c>
      <c r="E103" s="85">
        <v>88.5</v>
      </c>
    </row>
    <row r="104" spans="1:5">
      <c r="A104" s="80">
        <v>13122398</v>
      </c>
      <c r="B104" s="81" t="s">
        <v>232</v>
      </c>
      <c r="C104" s="80" t="s">
        <v>27</v>
      </c>
      <c r="D104" s="84">
        <v>523</v>
      </c>
      <c r="E104" s="85">
        <v>87.17</v>
      </c>
    </row>
    <row r="105" spans="1:5">
      <c r="A105" s="80">
        <v>13122405</v>
      </c>
      <c r="B105" s="81" t="s">
        <v>233</v>
      </c>
      <c r="C105" s="80" t="s">
        <v>27</v>
      </c>
      <c r="D105" s="84">
        <v>520</v>
      </c>
      <c r="E105" s="85">
        <v>86.67</v>
      </c>
    </row>
    <row r="106" spans="1:5">
      <c r="A106" s="80">
        <v>13122420</v>
      </c>
      <c r="B106" s="81" t="s">
        <v>234</v>
      </c>
      <c r="C106" s="80" t="s">
        <v>19</v>
      </c>
      <c r="D106" s="84">
        <v>509</v>
      </c>
      <c r="E106" s="85">
        <v>84.83</v>
      </c>
    </row>
    <row r="107" spans="1:5">
      <c r="A107" s="80">
        <v>13122377</v>
      </c>
      <c r="B107" s="81" t="s">
        <v>235</v>
      </c>
      <c r="C107" s="80" t="s">
        <v>19</v>
      </c>
      <c r="D107" s="84">
        <v>497</v>
      </c>
      <c r="E107" s="85">
        <v>82.83</v>
      </c>
    </row>
    <row r="108" spans="1:5">
      <c r="A108" s="80">
        <v>13122415</v>
      </c>
      <c r="B108" s="81" t="s">
        <v>236</v>
      </c>
      <c r="C108" s="80" t="s">
        <v>19</v>
      </c>
      <c r="D108" s="84">
        <v>493</v>
      </c>
      <c r="E108" s="85">
        <v>82.17</v>
      </c>
    </row>
    <row r="109" spans="1:5">
      <c r="A109" s="80">
        <v>13122409</v>
      </c>
      <c r="B109" s="81" t="s">
        <v>237</v>
      </c>
      <c r="C109" s="80" t="s">
        <v>27</v>
      </c>
      <c r="D109" s="84">
        <v>490</v>
      </c>
      <c r="E109" s="85">
        <v>81.67</v>
      </c>
    </row>
    <row r="110" spans="1:5">
      <c r="A110" s="80">
        <v>13122382</v>
      </c>
      <c r="B110" s="81" t="s">
        <v>238</v>
      </c>
      <c r="C110" s="80" t="s">
        <v>19</v>
      </c>
      <c r="D110" s="84">
        <v>485</v>
      </c>
      <c r="E110" s="85">
        <v>80.83</v>
      </c>
    </row>
    <row r="111" spans="1:5">
      <c r="A111" s="80">
        <v>13122413</v>
      </c>
      <c r="B111" s="81" t="s">
        <v>242</v>
      </c>
      <c r="C111" s="80" t="s">
        <v>19</v>
      </c>
      <c r="D111" s="84">
        <v>477</v>
      </c>
      <c r="E111" s="85">
        <v>79.5</v>
      </c>
    </row>
    <row r="112" spans="1:5">
      <c r="A112" s="80">
        <v>13122421</v>
      </c>
      <c r="B112" s="81" t="s">
        <v>243</v>
      </c>
      <c r="C112" s="80" t="s">
        <v>27</v>
      </c>
      <c r="D112" s="84">
        <v>474</v>
      </c>
      <c r="E112" s="85">
        <v>79</v>
      </c>
    </row>
    <row r="113" spans="1:5">
      <c r="A113" s="80">
        <v>13122402</v>
      </c>
      <c r="B113" s="81" t="s">
        <v>245</v>
      </c>
      <c r="C113" s="80" t="s">
        <v>19</v>
      </c>
      <c r="D113" s="84">
        <v>472</v>
      </c>
      <c r="E113" s="85">
        <v>78.67</v>
      </c>
    </row>
    <row r="114" spans="1:5">
      <c r="A114" s="80">
        <v>13122399</v>
      </c>
      <c r="B114" s="81" t="s">
        <v>246</v>
      </c>
      <c r="C114" s="80" t="s">
        <v>27</v>
      </c>
      <c r="D114" s="84">
        <v>471</v>
      </c>
      <c r="E114" s="85">
        <v>78.5</v>
      </c>
    </row>
    <row r="115" spans="1:5">
      <c r="A115" s="80">
        <v>13122419</v>
      </c>
      <c r="B115" s="81" t="s">
        <v>249</v>
      </c>
      <c r="C115" s="80" t="s">
        <v>27</v>
      </c>
      <c r="D115" s="84">
        <v>469</v>
      </c>
      <c r="E115" s="85">
        <v>78.17</v>
      </c>
    </row>
    <row r="116" spans="1:5">
      <c r="A116" s="80">
        <v>13122380</v>
      </c>
      <c r="B116" s="81" t="s">
        <v>251</v>
      </c>
      <c r="C116" s="80" t="s">
        <v>27</v>
      </c>
      <c r="D116" s="84">
        <v>464</v>
      </c>
      <c r="E116" s="85">
        <v>77.33</v>
      </c>
    </row>
    <row r="117" spans="1:5">
      <c r="A117" s="80">
        <v>13122390</v>
      </c>
      <c r="B117" s="81" t="s">
        <v>252</v>
      </c>
      <c r="C117" s="80" t="s">
        <v>27</v>
      </c>
      <c r="D117" s="84">
        <v>463</v>
      </c>
      <c r="E117" s="85">
        <v>77.17</v>
      </c>
    </row>
    <row r="118" spans="1:5">
      <c r="A118" s="80">
        <v>13122393</v>
      </c>
      <c r="B118" s="81" t="s">
        <v>253</v>
      </c>
      <c r="C118" s="80" t="s">
        <v>27</v>
      </c>
      <c r="D118" s="84">
        <v>461</v>
      </c>
      <c r="E118" s="85">
        <v>76.83</v>
      </c>
    </row>
    <row r="119" spans="1:5">
      <c r="A119" s="80">
        <v>13122388</v>
      </c>
      <c r="B119" s="81" t="s">
        <v>254</v>
      </c>
      <c r="C119" s="80" t="s">
        <v>27</v>
      </c>
      <c r="D119" s="84">
        <v>458</v>
      </c>
      <c r="E119" s="85">
        <v>76.33</v>
      </c>
    </row>
    <row r="120" spans="1:5">
      <c r="A120" s="80">
        <v>13122386</v>
      </c>
      <c r="B120" s="81" t="s">
        <v>256</v>
      </c>
      <c r="C120" s="80" t="s">
        <v>19</v>
      </c>
      <c r="D120" s="84">
        <v>453</v>
      </c>
      <c r="E120" s="85">
        <v>75.5</v>
      </c>
    </row>
    <row r="121" spans="1:5">
      <c r="A121" s="80">
        <v>13122395</v>
      </c>
      <c r="B121" s="81" t="s">
        <v>261</v>
      </c>
      <c r="C121" s="80" t="s">
        <v>19</v>
      </c>
      <c r="D121" s="84">
        <v>433</v>
      </c>
      <c r="E121" s="85">
        <v>72.17</v>
      </c>
    </row>
    <row r="122" spans="1:5">
      <c r="A122" s="80">
        <v>13122401</v>
      </c>
      <c r="B122" s="81" t="s">
        <v>262</v>
      </c>
      <c r="C122" s="80" t="s">
        <v>27</v>
      </c>
      <c r="D122" s="84">
        <v>433</v>
      </c>
      <c r="E122" s="85">
        <v>72.17</v>
      </c>
    </row>
    <row r="123" spans="1:5">
      <c r="A123" s="80">
        <v>13122408</v>
      </c>
      <c r="B123" s="81" t="s">
        <v>263</v>
      </c>
      <c r="C123" s="80" t="s">
        <v>27</v>
      </c>
      <c r="D123" s="84">
        <v>432</v>
      </c>
      <c r="E123" s="85">
        <v>72</v>
      </c>
    </row>
    <row r="124" spans="1:5">
      <c r="A124" s="80">
        <v>13122389</v>
      </c>
      <c r="B124" s="81" t="s">
        <v>264</v>
      </c>
      <c r="C124" s="80" t="s">
        <v>27</v>
      </c>
      <c r="D124" s="84">
        <v>431</v>
      </c>
      <c r="E124" s="85">
        <v>71.83</v>
      </c>
    </row>
    <row r="125" spans="1:5">
      <c r="A125" s="80">
        <v>13122376</v>
      </c>
      <c r="B125" s="81" t="s">
        <v>265</v>
      </c>
      <c r="C125" s="80" t="s">
        <v>19</v>
      </c>
      <c r="D125" s="84">
        <v>426</v>
      </c>
      <c r="E125" s="85">
        <v>71</v>
      </c>
    </row>
    <row r="126" spans="1:5">
      <c r="A126" s="80">
        <v>13122384</v>
      </c>
      <c r="B126" s="81" t="s">
        <v>266</v>
      </c>
      <c r="C126" s="80" t="s">
        <v>27</v>
      </c>
      <c r="D126" s="84">
        <v>426</v>
      </c>
      <c r="E126" s="85">
        <v>71</v>
      </c>
    </row>
    <row r="127" spans="1:5">
      <c r="A127" s="80">
        <v>13122423</v>
      </c>
      <c r="B127" s="81" t="s">
        <v>267</v>
      </c>
      <c r="C127" s="80" t="s">
        <v>27</v>
      </c>
      <c r="D127" s="84">
        <v>422</v>
      </c>
      <c r="E127" s="85">
        <v>70.33</v>
      </c>
    </row>
    <row r="128" spans="1:5">
      <c r="A128" s="80">
        <v>13122379</v>
      </c>
      <c r="B128" s="81" t="s">
        <v>268</v>
      </c>
      <c r="C128" s="80" t="s">
        <v>27</v>
      </c>
      <c r="D128" s="84">
        <v>419</v>
      </c>
      <c r="E128" s="85">
        <v>69.83</v>
      </c>
    </row>
    <row r="129" spans="1:5">
      <c r="A129" s="80">
        <v>13122396</v>
      </c>
      <c r="B129" s="81" t="s">
        <v>269</v>
      </c>
      <c r="C129" s="80" t="s">
        <v>19</v>
      </c>
      <c r="D129" s="84">
        <v>419</v>
      </c>
      <c r="E129" s="85">
        <v>69.83</v>
      </c>
    </row>
    <row r="130" spans="1:5">
      <c r="A130" s="80">
        <v>13122422</v>
      </c>
      <c r="B130" s="81" t="s">
        <v>271</v>
      </c>
      <c r="C130" s="80" t="s">
        <v>27</v>
      </c>
      <c r="D130" s="84">
        <v>415</v>
      </c>
      <c r="E130" s="85">
        <v>69.17</v>
      </c>
    </row>
    <row r="131" spans="1:5">
      <c r="A131" s="80">
        <v>13122414</v>
      </c>
      <c r="B131" s="81" t="s">
        <v>273</v>
      </c>
      <c r="C131" s="80" t="s">
        <v>19</v>
      </c>
      <c r="D131" s="84">
        <v>414</v>
      </c>
      <c r="E131" s="85">
        <v>69</v>
      </c>
    </row>
    <row r="132" spans="1:5">
      <c r="A132" s="80">
        <v>13122424</v>
      </c>
      <c r="B132" s="81" t="s">
        <v>274</v>
      </c>
      <c r="C132" s="80" t="s">
        <v>27</v>
      </c>
      <c r="D132" s="84">
        <v>407</v>
      </c>
      <c r="E132" s="85">
        <v>67.83</v>
      </c>
    </row>
    <row r="133" spans="1:5">
      <c r="A133" s="80">
        <v>13122394</v>
      </c>
      <c r="B133" s="81" t="s">
        <v>276</v>
      </c>
      <c r="C133" s="80" t="s">
        <v>19</v>
      </c>
      <c r="D133" s="84">
        <v>405</v>
      </c>
      <c r="E133" s="85">
        <v>67.5</v>
      </c>
    </row>
    <row r="134" spans="1:5">
      <c r="A134" s="80">
        <v>13122425</v>
      </c>
      <c r="B134" s="81" t="s">
        <v>277</v>
      </c>
      <c r="C134" s="80" t="s">
        <v>19</v>
      </c>
      <c r="D134" s="84">
        <v>405</v>
      </c>
      <c r="E134" s="85">
        <v>67.5</v>
      </c>
    </row>
    <row r="135" spans="1:5">
      <c r="A135" s="80">
        <v>13122387</v>
      </c>
      <c r="B135" s="81" t="s">
        <v>279</v>
      </c>
      <c r="C135" s="80" t="s">
        <v>27</v>
      </c>
      <c r="D135" s="84">
        <v>397</v>
      </c>
      <c r="E135" s="85">
        <v>66.17</v>
      </c>
    </row>
    <row r="136" spans="1:5">
      <c r="A136" s="80">
        <v>13122403</v>
      </c>
      <c r="B136" s="81" t="s">
        <v>282</v>
      </c>
      <c r="C136" s="80" t="s">
        <v>19</v>
      </c>
      <c r="D136" s="84">
        <v>388</v>
      </c>
      <c r="E136" s="85">
        <v>64.67</v>
      </c>
    </row>
    <row r="137" spans="1:5">
      <c r="A137" s="80">
        <v>13122397</v>
      </c>
      <c r="B137" s="81" t="s">
        <v>283</v>
      </c>
      <c r="C137" s="80" t="s">
        <v>19</v>
      </c>
      <c r="D137" s="84">
        <v>379</v>
      </c>
      <c r="E137" s="85">
        <v>63.17</v>
      </c>
    </row>
    <row r="138" spans="1:5">
      <c r="A138" s="80">
        <v>13122407</v>
      </c>
      <c r="B138" s="81" t="s">
        <v>285</v>
      </c>
      <c r="C138" s="80" t="s">
        <v>19</v>
      </c>
      <c r="D138" s="84">
        <v>376</v>
      </c>
      <c r="E138" s="85">
        <v>62.67</v>
      </c>
    </row>
    <row r="139" spans="1:5">
      <c r="A139" s="80">
        <v>13122416</v>
      </c>
      <c r="B139" s="81" t="s">
        <v>286</v>
      </c>
      <c r="C139" s="80" t="s">
        <v>19</v>
      </c>
      <c r="D139" s="84">
        <v>375</v>
      </c>
      <c r="E139" s="85">
        <v>62.5</v>
      </c>
    </row>
    <row r="140" spans="1:5">
      <c r="A140" s="80">
        <v>13122410</v>
      </c>
      <c r="B140" s="81" t="s">
        <v>291</v>
      </c>
      <c r="C140" s="80" t="s">
        <v>27</v>
      </c>
      <c r="D140" s="84">
        <v>368</v>
      </c>
      <c r="E140" s="85">
        <v>61.33</v>
      </c>
    </row>
    <row r="141" spans="1:5">
      <c r="A141" s="80">
        <v>13122385</v>
      </c>
      <c r="B141" s="81" t="s">
        <v>294</v>
      </c>
      <c r="C141" s="80" t="s">
        <v>27</v>
      </c>
      <c r="D141" s="84">
        <v>359</v>
      </c>
      <c r="E141" s="85">
        <v>59.83</v>
      </c>
    </row>
    <row r="142" spans="1:5">
      <c r="A142" s="80">
        <v>13122406</v>
      </c>
      <c r="B142" s="81" t="s">
        <v>301</v>
      </c>
      <c r="C142" s="80" t="s">
        <v>27</v>
      </c>
      <c r="D142" s="84">
        <v>344</v>
      </c>
      <c r="E142" s="85">
        <v>57.33</v>
      </c>
    </row>
    <row r="143" spans="1:5">
      <c r="A143" s="80">
        <v>13122378</v>
      </c>
      <c r="B143" s="81" t="s">
        <v>303</v>
      </c>
      <c r="C143" s="80" t="s">
        <v>19</v>
      </c>
      <c r="D143" s="84">
        <v>341</v>
      </c>
      <c r="E143" s="85">
        <v>56.83</v>
      </c>
    </row>
    <row r="144" spans="1:5">
      <c r="A144" s="80">
        <v>13122392</v>
      </c>
      <c r="B144" s="81" t="s">
        <v>308</v>
      </c>
      <c r="C144" s="80" t="s">
        <v>19</v>
      </c>
      <c r="D144" s="84">
        <v>329</v>
      </c>
      <c r="E144" s="85">
        <v>54.83</v>
      </c>
    </row>
    <row r="145" spans="1:5">
      <c r="A145" s="80">
        <v>13122400</v>
      </c>
      <c r="B145" s="81" t="s">
        <v>312</v>
      </c>
      <c r="C145" s="80" t="s">
        <v>19</v>
      </c>
      <c r="D145" s="84">
        <v>315</v>
      </c>
      <c r="E145" s="85">
        <v>52.5</v>
      </c>
    </row>
    <row r="146" spans="1:5">
      <c r="A146" s="79">
        <v>13122404</v>
      </c>
      <c r="B146" s="96" t="s">
        <v>316</v>
      </c>
      <c r="C146" s="97" t="s">
        <v>27</v>
      </c>
      <c r="D146" s="84">
        <v>286</v>
      </c>
      <c r="E146" s="85">
        <v>47.67</v>
      </c>
    </row>
    <row r="147" spans="1:5">
      <c r="A147" s="79">
        <v>13122351</v>
      </c>
      <c r="B147" s="96" t="s">
        <v>318</v>
      </c>
      <c r="C147" s="97" t="s">
        <v>19</v>
      </c>
      <c r="D147" s="84">
        <v>271</v>
      </c>
      <c r="E147" s="85">
        <v>45.17</v>
      </c>
    </row>
    <row r="148" spans="1:5">
      <c r="A148" s="79">
        <v>13122381</v>
      </c>
      <c r="B148" s="96" t="s">
        <v>319</v>
      </c>
      <c r="C148" s="97" t="s">
        <v>19</v>
      </c>
      <c r="D148" s="84">
        <v>267</v>
      </c>
      <c r="E148" s="85">
        <v>44.5</v>
      </c>
    </row>
    <row r="149" spans="1:5">
      <c r="A149" s="79">
        <v>13122391</v>
      </c>
      <c r="B149" s="96" t="s">
        <v>320</v>
      </c>
      <c r="C149" s="97" t="s">
        <v>19</v>
      </c>
      <c r="D149" s="84">
        <v>250</v>
      </c>
      <c r="E149" s="85">
        <v>41.67</v>
      </c>
    </row>
  </sheetData>
  <mergeCells count="28">
    <mergeCell ref="A64:U64"/>
    <mergeCell ref="A1:T1"/>
    <mergeCell ref="A2:T2"/>
    <mergeCell ref="A57:H57"/>
    <mergeCell ref="A58:H58"/>
    <mergeCell ref="A63:U63"/>
    <mergeCell ref="A76:P76"/>
    <mergeCell ref="A77:P77"/>
    <mergeCell ref="A78:A79"/>
    <mergeCell ref="B78:B79"/>
    <mergeCell ref="C78:C79"/>
    <mergeCell ref="D78:D79"/>
    <mergeCell ref="E78:E79"/>
    <mergeCell ref="F78:F79"/>
    <mergeCell ref="G78:G79"/>
    <mergeCell ref="H78:H79"/>
    <mergeCell ref="A96:E96"/>
    <mergeCell ref="A97:E97"/>
    <mergeCell ref="J78:P78"/>
    <mergeCell ref="A88:G88"/>
    <mergeCell ref="A89:G89"/>
    <mergeCell ref="A90:A91"/>
    <mergeCell ref="B90:B91"/>
    <mergeCell ref="C90:C91"/>
    <mergeCell ref="D90:D91"/>
    <mergeCell ref="E90:E91"/>
    <mergeCell ref="F90:F91"/>
    <mergeCell ref="G90:G91"/>
  </mergeCells>
  <conditionalFormatting sqref="E99:E141">
    <cfRule type="cellIs" dxfId="1" priority="1" operator="lessThan">
      <formula>33</formula>
    </cfRule>
  </conditionalFormatting>
  <conditionalFormatting sqref="E149">
    <cfRule type="cellIs" dxfId="0" priority="2" operator="lessThan">
      <formula>33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tabSelected="1" workbookViewId="0">
      <selection activeCell="C17" sqref="C17"/>
    </sheetView>
  </sheetViews>
  <sheetFormatPr defaultColWidth="14.44140625" defaultRowHeight="15" customHeight="1"/>
  <cols>
    <col min="1" max="1" width="5" style="114" customWidth="1"/>
    <col min="2" max="2" width="12.33203125" style="114" customWidth="1"/>
    <col min="3" max="3" width="27.44140625" style="75" customWidth="1"/>
    <col min="4" max="4" width="9.109375" style="75" customWidth="1"/>
    <col min="5" max="5" width="8" style="75" customWidth="1"/>
    <col min="6" max="6" width="8.6640625" style="75" customWidth="1"/>
    <col min="7" max="7" width="7.6640625" style="75" customWidth="1"/>
    <col min="8" max="8" width="7.44140625" style="75" customWidth="1"/>
    <col min="9" max="9" width="7.6640625" style="75" customWidth="1"/>
    <col min="10" max="12" width="9.33203125" style="75" customWidth="1"/>
    <col min="13" max="13" width="8.44140625" style="75" customWidth="1"/>
    <col min="14" max="14" width="8.6640625" style="75" customWidth="1"/>
    <col min="15" max="15" width="8.5546875" style="75" customWidth="1"/>
    <col min="16" max="16" width="9.109375" style="75" customWidth="1"/>
    <col min="17" max="17" width="8.33203125" style="75" customWidth="1"/>
    <col min="18" max="18" width="8.6640625" style="75" customWidth="1"/>
    <col min="19" max="19" width="10" style="75" customWidth="1"/>
    <col min="20" max="20" width="7.6640625" style="75" customWidth="1"/>
    <col min="21" max="40" width="9.109375" style="75" customWidth="1"/>
    <col min="41" max="16384" width="14.44140625" style="75"/>
  </cols>
  <sheetData>
    <row r="1" spans="1:40" ht="21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21">
      <c r="A2" s="154" t="s">
        <v>323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3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43.2">
      <c r="A3" s="76" t="s">
        <v>1</v>
      </c>
      <c r="B3" s="76" t="s">
        <v>2</v>
      </c>
      <c r="C3" s="77" t="s">
        <v>3</v>
      </c>
      <c r="D3" s="77" t="s">
        <v>4</v>
      </c>
      <c r="E3" s="77" t="s">
        <v>5</v>
      </c>
      <c r="F3" s="77" t="s">
        <v>6</v>
      </c>
      <c r="G3" s="77" t="s">
        <v>7</v>
      </c>
      <c r="H3" s="77" t="s">
        <v>8</v>
      </c>
      <c r="I3" s="77" t="s">
        <v>9</v>
      </c>
      <c r="J3" s="77" t="s">
        <v>10</v>
      </c>
      <c r="K3" s="77" t="s">
        <v>11</v>
      </c>
      <c r="L3" s="77" t="s">
        <v>12</v>
      </c>
      <c r="M3" s="77" t="s">
        <v>13</v>
      </c>
      <c r="N3" s="77" t="s">
        <v>14</v>
      </c>
      <c r="O3" s="77" t="s">
        <v>15</v>
      </c>
      <c r="P3" s="77" t="s">
        <v>16</v>
      </c>
      <c r="Q3" s="78" t="s">
        <v>321</v>
      </c>
      <c r="R3" s="78" t="s">
        <v>322</v>
      </c>
      <c r="S3" s="77" t="s">
        <v>17</v>
      </c>
      <c r="T3" s="77" t="s">
        <v>18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5.6">
      <c r="A4" s="79">
        <v>1</v>
      </c>
      <c r="B4" s="80">
        <v>13122412</v>
      </c>
      <c r="C4" s="81" t="s">
        <v>221</v>
      </c>
      <c r="D4" s="80" t="s">
        <v>27</v>
      </c>
      <c r="E4" s="82">
        <v>89</v>
      </c>
      <c r="F4" s="83" t="s">
        <v>22</v>
      </c>
      <c r="G4" s="83">
        <v>94</v>
      </c>
      <c r="H4" s="83" t="s">
        <v>22</v>
      </c>
      <c r="I4" s="83" t="s">
        <v>74</v>
      </c>
      <c r="J4" s="83" t="s">
        <v>74</v>
      </c>
      <c r="K4" s="81">
        <v>94</v>
      </c>
      <c r="L4" s="81" t="s">
        <v>22</v>
      </c>
      <c r="M4" s="81">
        <v>97</v>
      </c>
      <c r="N4" s="81" t="s">
        <v>22</v>
      </c>
      <c r="O4" s="81">
        <v>95</v>
      </c>
      <c r="P4" s="81" t="s">
        <v>22</v>
      </c>
      <c r="Q4" s="82">
        <v>96</v>
      </c>
      <c r="R4" s="83" t="s">
        <v>23</v>
      </c>
      <c r="S4" s="84">
        <v>565</v>
      </c>
      <c r="T4" s="85">
        <v>94.17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5.6">
      <c r="A5" s="79">
        <v>2</v>
      </c>
      <c r="B5" s="80">
        <v>13122372</v>
      </c>
      <c r="C5" s="81" t="s">
        <v>222</v>
      </c>
      <c r="D5" s="80" t="s">
        <v>27</v>
      </c>
      <c r="E5" s="82">
        <v>86</v>
      </c>
      <c r="F5" s="83" t="s">
        <v>23</v>
      </c>
      <c r="G5" s="83">
        <v>93</v>
      </c>
      <c r="H5" s="83" t="s">
        <v>22</v>
      </c>
      <c r="I5" s="83" t="s">
        <v>74</v>
      </c>
      <c r="J5" s="83" t="s">
        <v>74</v>
      </c>
      <c r="K5" s="81">
        <v>91</v>
      </c>
      <c r="L5" s="81" t="s">
        <v>23</v>
      </c>
      <c r="M5" s="81">
        <v>90</v>
      </c>
      <c r="N5" s="81" t="s">
        <v>22</v>
      </c>
      <c r="O5" s="81">
        <v>92</v>
      </c>
      <c r="P5" s="81" t="s">
        <v>23</v>
      </c>
      <c r="Q5" s="82">
        <v>97</v>
      </c>
      <c r="R5" s="83" t="s">
        <v>22</v>
      </c>
      <c r="S5" s="84">
        <v>549</v>
      </c>
      <c r="T5" s="85">
        <v>91.5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6">
      <c r="A6" s="79">
        <v>3</v>
      </c>
      <c r="B6" s="80">
        <v>13122417</v>
      </c>
      <c r="C6" s="86" t="s">
        <v>223</v>
      </c>
      <c r="D6" s="80" t="s">
        <v>19</v>
      </c>
      <c r="E6" s="82">
        <v>89</v>
      </c>
      <c r="F6" s="83" t="s">
        <v>22</v>
      </c>
      <c r="G6" s="83">
        <v>88</v>
      </c>
      <c r="H6" s="83" t="s">
        <v>23</v>
      </c>
      <c r="I6" s="83" t="s">
        <v>74</v>
      </c>
      <c r="J6" s="83" t="s">
        <v>74</v>
      </c>
      <c r="K6" s="81">
        <v>90</v>
      </c>
      <c r="L6" s="81" t="s">
        <v>23</v>
      </c>
      <c r="M6" s="81">
        <v>92</v>
      </c>
      <c r="N6" s="81" t="s">
        <v>22</v>
      </c>
      <c r="O6" s="81">
        <v>90</v>
      </c>
      <c r="P6" s="81" t="s">
        <v>23</v>
      </c>
      <c r="Q6" s="82">
        <v>98</v>
      </c>
      <c r="R6" s="83" t="s">
        <v>22</v>
      </c>
      <c r="S6" s="84">
        <v>547</v>
      </c>
      <c r="T6" s="85">
        <v>91.17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5.6">
      <c r="A7" s="79">
        <v>4</v>
      </c>
      <c r="B7" s="80">
        <v>13122346</v>
      </c>
      <c r="C7" s="81" t="s">
        <v>224</v>
      </c>
      <c r="D7" s="80" t="s">
        <v>27</v>
      </c>
      <c r="E7" s="82">
        <v>84</v>
      </c>
      <c r="F7" s="83" t="s">
        <v>23</v>
      </c>
      <c r="G7" s="83">
        <v>90</v>
      </c>
      <c r="H7" s="83" t="s">
        <v>22</v>
      </c>
      <c r="I7" s="83" t="s">
        <v>74</v>
      </c>
      <c r="J7" s="83" t="s">
        <v>74</v>
      </c>
      <c r="K7" s="81">
        <v>99</v>
      </c>
      <c r="L7" s="81" t="s">
        <v>22</v>
      </c>
      <c r="M7" s="81">
        <v>93</v>
      </c>
      <c r="N7" s="81" t="s">
        <v>22</v>
      </c>
      <c r="O7" s="81">
        <v>89</v>
      </c>
      <c r="P7" s="81" t="s">
        <v>23</v>
      </c>
      <c r="Q7" s="82">
        <v>90</v>
      </c>
      <c r="R7" s="83" t="s">
        <v>20</v>
      </c>
      <c r="S7" s="84">
        <v>545</v>
      </c>
      <c r="T7" s="85">
        <v>90.83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5.6">
      <c r="A8" s="79">
        <v>5</v>
      </c>
      <c r="B8" s="80">
        <v>13122411</v>
      </c>
      <c r="C8" s="81" t="s">
        <v>225</v>
      </c>
      <c r="D8" s="80" t="s">
        <v>19</v>
      </c>
      <c r="E8" s="82">
        <v>86</v>
      </c>
      <c r="F8" s="83" t="s">
        <v>23</v>
      </c>
      <c r="G8" s="83">
        <v>94</v>
      </c>
      <c r="H8" s="83" t="s">
        <v>22</v>
      </c>
      <c r="I8" s="83" t="s">
        <v>74</v>
      </c>
      <c r="J8" s="83" t="s">
        <v>74</v>
      </c>
      <c r="K8" s="81">
        <v>83</v>
      </c>
      <c r="L8" s="81" t="s">
        <v>23</v>
      </c>
      <c r="M8" s="81">
        <v>93</v>
      </c>
      <c r="N8" s="81" t="s">
        <v>22</v>
      </c>
      <c r="O8" s="81">
        <v>89</v>
      </c>
      <c r="P8" s="81" t="s">
        <v>23</v>
      </c>
      <c r="Q8" s="82">
        <v>95</v>
      </c>
      <c r="R8" s="83" t="s">
        <v>23</v>
      </c>
      <c r="S8" s="84">
        <v>540</v>
      </c>
      <c r="T8" s="85">
        <v>90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5.6">
      <c r="A9" s="79">
        <v>6</v>
      </c>
      <c r="B9" s="80">
        <v>13122338</v>
      </c>
      <c r="C9" s="81" t="s">
        <v>226</v>
      </c>
      <c r="D9" s="80" t="s">
        <v>27</v>
      </c>
      <c r="E9" s="82">
        <v>89</v>
      </c>
      <c r="F9" s="83" t="s">
        <v>22</v>
      </c>
      <c r="G9" s="83">
        <v>90</v>
      </c>
      <c r="H9" s="83" t="s">
        <v>22</v>
      </c>
      <c r="I9" s="83">
        <v>88</v>
      </c>
      <c r="J9" s="83" t="s">
        <v>22</v>
      </c>
      <c r="K9" s="81" t="s">
        <v>74</v>
      </c>
      <c r="L9" s="81" t="s">
        <v>74</v>
      </c>
      <c r="M9" s="81">
        <v>87</v>
      </c>
      <c r="N9" s="81" t="s">
        <v>23</v>
      </c>
      <c r="O9" s="81">
        <v>87</v>
      </c>
      <c r="P9" s="81" t="s">
        <v>23</v>
      </c>
      <c r="Q9" s="82">
        <v>94</v>
      </c>
      <c r="R9" s="83" t="s">
        <v>23</v>
      </c>
      <c r="S9" s="84">
        <v>535</v>
      </c>
      <c r="T9" s="85">
        <v>89.17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5.6">
      <c r="A10" s="79">
        <v>7</v>
      </c>
      <c r="B10" s="80">
        <v>13122340</v>
      </c>
      <c r="C10" s="81" t="s">
        <v>227</v>
      </c>
      <c r="D10" s="80" t="s">
        <v>27</v>
      </c>
      <c r="E10" s="82">
        <v>88</v>
      </c>
      <c r="F10" s="83" t="s">
        <v>23</v>
      </c>
      <c r="G10" s="83">
        <v>89</v>
      </c>
      <c r="H10" s="83" t="s">
        <v>23</v>
      </c>
      <c r="I10" s="83" t="s">
        <v>74</v>
      </c>
      <c r="J10" s="83" t="s">
        <v>74</v>
      </c>
      <c r="K10" s="81">
        <v>91</v>
      </c>
      <c r="L10" s="81" t="s">
        <v>23</v>
      </c>
      <c r="M10" s="81">
        <v>92</v>
      </c>
      <c r="N10" s="81" t="s">
        <v>22</v>
      </c>
      <c r="O10" s="81">
        <v>83</v>
      </c>
      <c r="P10" s="81" t="s">
        <v>24</v>
      </c>
      <c r="Q10" s="82">
        <v>90</v>
      </c>
      <c r="R10" s="83" t="s">
        <v>20</v>
      </c>
      <c r="S10" s="84">
        <v>533</v>
      </c>
      <c r="T10" s="85">
        <v>88.83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5.6">
      <c r="A11" s="79">
        <v>8</v>
      </c>
      <c r="B11" s="80">
        <v>13122383</v>
      </c>
      <c r="C11" s="81" t="s">
        <v>228</v>
      </c>
      <c r="D11" s="80" t="s">
        <v>27</v>
      </c>
      <c r="E11" s="82">
        <v>83</v>
      </c>
      <c r="F11" s="83" t="s">
        <v>24</v>
      </c>
      <c r="G11" s="83">
        <v>90</v>
      </c>
      <c r="H11" s="83" t="s">
        <v>22</v>
      </c>
      <c r="I11" s="83">
        <v>88</v>
      </c>
      <c r="J11" s="83" t="s">
        <v>22</v>
      </c>
      <c r="K11" s="81" t="s">
        <v>74</v>
      </c>
      <c r="L11" s="81" t="s">
        <v>74</v>
      </c>
      <c r="M11" s="81">
        <v>84</v>
      </c>
      <c r="N11" s="81" t="s">
        <v>23</v>
      </c>
      <c r="O11" s="81">
        <v>91</v>
      </c>
      <c r="P11" s="81" t="s">
        <v>23</v>
      </c>
      <c r="Q11" s="82">
        <v>97</v>
      </c>
      <c r="R11" s="83" t="s">
        <v>22</v>
      </c>
      <c r="S11" s="84">
        <v>533</v>
      </c>
      <c r="T11" s="85">
        <v>88.83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5.6">
      <c r="A12" s="79">
        <v>9</v>
      </c>
      <c r="B12" s="80">
        <v>13122343</v>
      </c>
      <c r="C12" s="81" t="s">
        <v>229</v>
      </c>
      <c r="D12" s="80" t="s">
        <v>19</v>
      </c>
      <c r="E12" s="82">
        <v>88</v>
      </c>
      <c r="F12" s="83" t="s">
        <v>23</v>
      </c>
      <c r="G12" s="83">
        <v>92</v>
      </c>
      <c r="H12" s="83" t="s">
        <v>22</v>
      </c>
      <c r="I12" s="83" t="s">
        <v>74</v>
      </c>
      <c r="J12" s="83" t="s">
        <v>74</v>
      </c>
      <c r="K12" s="81">
        <v>92</v>
      </c>
      <c r="L12" s="81" t="s">
        <v>22</v>
      </c>
      <c r="M12" s="81">
        <v>89</v>
      </c>
      <c r="N12" s="81" t="s">
        <v>22</v>
      </c>
      <c r="O12" s="81">
        <v>76</v>
      </c>
      <c r="P12" s="81" t="s">
        <v>20</v>
      </c>
      <c r="Q12" s="82">
        <v>95</v>
      </c>
      <c r="R12" s="83" t="s">
        <v>23</v>
      </c>
      <c r="S12" s="84">
        <v>532</v>
      </c>
      <c r="T12" s="85">
        <v>88.67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5.6">
      <c r="A13" s="79">
        <v>10</v>
      </c>
      <c r="B13" s="80">
        <v>13122418</v>
      </c>
      <c r="C13" s="81" t="s">
        <v>230</v>
      </c>
      <c r="D13" s="80" t="s">
        <v>19</v>
      </c>
      <c r="E13" s="82">
        <v>85</v>
      </c>
      <c r="F13" s="83" t="s">
        <v>23</v>
      </c>
      <c r="G13" s="83">
        <v>83</v>
      </c>
      <c r="H13" s="83" t="s">
        <v>24</v>
      </c>
      <c r="I13" s="83" t="s">
        <v>74</v>
      </c>
      <c r="J13" s="83" t="s">
        <v>74</v>
      </c>
      <c r="K13" s="81">
        <v>91</v>
      </c>
      <c r="L13" s="81" t="s">
        <v>23</v>
      </c>
      <c r="M13" s="81">
        <v>87</v>
      </c>
      <c r="N13" s="81" t="s">
        <v>23</v>
      </c>
      <c r="O13" s="81">
        <v>93</v>
      </c>
      <c r="P13" s="81" t="s">
        <v>22</v>
      </c>
      <c r="Q13" s="82">
        <v>92</v>
      </c>
      <c r="R13" s="83" t="s">
        <v>24</v>
      </c>
      <c r="S13" s="84">
        <v>531</v>
      </c>
      <c r="T13" s="85">
        <v>88.5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5.6">
      <c r="A14" s="79">
        <v>11</v>
      </c>
      <c r="B14" s="80">
        <v>13122356</v>
      </c>
      <c r="C14" s="81" t="s">
        <v>231</v>
      </c>
      <c r="D14" s="80" t="s">
        <v>19</v>
      </c>
      <c r="E14" s="82">
        <v>81</v>
      </c>
      <c r="F14" s="83" t="s">
        <v>24</v>
      </c>
      <c r="G14" s="83">
        <v>86</v>
      </c>
      <c r="H14" s="83" t="s">
        <v>23</v>
      </c>
      <c r="I14" s="83" t="s">
        <v>74</v>
      </c>
      <c r="J14" s="83" t="s">
        <v>74</v>
      </c>
      <c r="K14" s="81">
        <v>85</v>
      </c>
      <c r="L14" s="81" t="s">
        <v>23</v>
      </c>
      <c r="M14" s="81">
        <v>90</v>
      </c>
      <c r="N14" s="81" t="s">
        <v>22</v>
      </c>
      <c r="O14" s="81">
        <v>95</v>
      </c>
      <c r="P14" s="81" t="s">
        <v>22</v>
      </c>
      <c r="Q14" s="82">
        <v>93</v>
      </c>
      <c r="R14" s="83" t="s">
        <v>24</v>
      </c>
      <c r="S14" s="84">
        <v>530</v>
      </c>
      <c r="T14" s="85">
        <v>88.33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5.6">
      <c r="A15" s="79">
        <v>12</v>
      </c>
      <c r="B15" s="80">
        <v>13122398</v>
      </c>
      <c r="C15" s="81" t="s">
        <v>232</v>
      </c>
      <c r="D15" s="80" t="s">
        <v>27</v>
      </c>
      <c r="E15" s="82">
        <v>86</v>
      </c>
      <c r="F15" s="83" t="s">
        <v>23</v>
      </c>
      <c r="G15" s="83">
        <v>87</v>
      </c>
      <c r="H15" s="83" t="s">
        <v>23</v>
      </c>
      <c r="I15" s="83" t="s">
        <v>74</v>
      </c>
      <c r="J15" s="83" t="s">
        <v>74</v>
      </c>
      <c r="K15" s="81">
        <v>84</v>
      </c>
      <c r="L15" s="81" t="s">
        <v>23</v>
      </c>
      <c r="M15" s="81">
        <v>91</v>
      </c>
      <c r="N15" s="81" t="s">
        <v>22</v>
      </c>
      <c r="O15" s="81">
        <v>85</v>
      </c>
      <c r="P15" s="81" t="s">
        <v>24</v>
      </c>
      <c r="Q15" s="82">
        <v>90</v>
      </c>
      <c r="R15" s="83" t="s">
        <v>20</v>
      </c>
      <c r="S15" s="84">
        <v>523</v>
      </c>
      <c r="T15" s="85">
        <v>87.17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5.6">
      <c r="A16" s="79">
        <v>13</v>
      </c>
      <c r="B16" s="80">
        <v>13122405</v>
      </c>
      <c r="C16" s="81" t="s">
        <v>233</v>
      </c>
      <c r="D16" s="80" t="s">
        <v>27</v>
      </c>
      <c r="E16" s="82">
        <v>86</v>
      </c>
      <c r="F16" s="83" t="s">
        <v>23</v>
      </c>
      <c r="G16" s="83">
        <v>82</v>
      </c>
      <c r="H16" s="83" t="s">
        <v>24</v>
      </c>
      <c r="I16" s="83">
        <v>97</v>
      </c>
      <c r="J16" s="83" t="s">
        <v>22</v>
      </c>
      <c r="K16" s="81" t="s">
        <v>74</v>
      </c>
      <c r="L16" s="81" t="s">
        <v>74</v>
      </c>
      <c r="M16" s="81">
        <v>95</v>
      </c>
      <c r="N16" s="81" t="s">
        <v>22</v>
      </c>
      <c r="O16" s="81">
        <v>80</v>
      </c>
      <c r="P16" s="81" t="s">
        <v>20</v>
      </c>
      <c r="Q16" s="82">
        <v>80</v>
      </c>
      <c r="R16" s="83" t="s">
        <v>21</v>
      </c>
      <c r="S16" s="84">
        <v>520</v>
      </c>
      <c r="T16" s="85">
        <v>86.67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5.6">
      <c r="A17" s="79">
        <v>14</v>
      </c>
      <c r="B17" s="80">
        <v>13122420</v>
      </c>
      <c r="C17" s="81" t="s">
        <v>234</v>
      </c>
      <c r="D17" s="80" t="s">
        <v>19</v>
      </c>
      <c r="E17" s="82">
        <v>88</v>
      </c>
      <c r="F17" s="83" t="s">
        <v>23</v>
      </c>
      <c r="G17" s="83">
        <v>89</v>
      </c>
      <c r="H17" s="83" t="s">
        <v>23</v>
      </c>
      <c r="I17" s="83" t="s">
        <v>74</v>
      </c>
      <c r="J17" s="83" t="s">
        <v>74</v>
      </c>
      <c r="K17" s="81">
        <v>70</v>
      </c>
      <c r="L17" s="81" t="s">
        <v>20</v>
      </c>
      <c r="M17" s="81">
        <v>90</v>
      </c>
      <c r="N17" s="81" t="s">
        <v>22</v>
      </c>
      <c r="O17" s="81">
        <v>77</v>
      </c>
      <c r="P17" s="81" t="s">
        <v>20</v>
      </c>
      <c r="Q17" s="82">
        <v>95</v>
      </c>
      <c r="R17" s="83" t="s">
        <v>23</v>
      </c>
      <c r="S17" s="84">
        <v>509</v>
      </c>
      <c r="T17" s="85">
        <v>84.83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5.6">
      <c r="A18" s="79">
        <v>15</v>
      </c>
      <c r="B18" s="80">
        <v>13122377</v>
      </c>
      <c r="C18" s="81" t="s">
        <v>235</v>
      </c>
      <c r="D18" s="80" t="s">
        <v>19</v>
      </c>
      <c r="E18" s="82">
        <v>77</v>
      </c>
      <c r="F18" s="83" t="s">
        <v>20</v>
      </c>
      <c r="G18" s="83">
        <v>82</v>
      </c>
      <c r="H18" s="83" t="s">
        <v>24</v>
      </c>
      <c r="I18" s="83" t="s">
        <v>74</v>
      </c>
      <c r="J18" s="83" t="s">
        <v>74</v>
      </c>
      <c r="K18" s="81">
        <v>79</v>
      </c>
      <c r="L18" s="81" t="s">
        <v>24</v>
      </c>
      <c r="M18" s="81">
        <v>87</v>
      </c>
      <c r="N18" s="81" t="s">
        <v>23</v>
      </c>
      <c r="O18" s="81">
        <v>87</v>
      </c>
      <c r="P18" s="81" t="s">
        <v>23</v>
      </c>
      <c r="Q18" s="82">
        <v>85</v>
      </c>
      <c r="R18" s="83" t="s">
        <v>25</v>
      </c>
      <c r="S18" s="84">
        <v>497</v>
      </c>
      <c r="T18" s="85">
        <v>82.83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5.6">
      <c r="A19" s="79">
        <v>16</v>
      </c>
      <c r="B19" s="80">
        <v>13122415</v>
      </c>
      <c r="C19" s="81" t="s">
        <v>236</v>
      </c>
      <c r="D19" s="80" t="s">
        <v>19</v>
      </c>
      <c r="E19" s="82">
        <v>76</v>
      </c>
      <c r="F19" s="83" t="s">
        <v>20</v>
      </c>
      <c r="G19" s="83">
        <v>87</v>
      </c>
      <c r="H19" s="83" t="s">
        <v>23</v>
      </c>
      <c r="I19" s="83" t="s">
        <v>74</v>
      </c>
      <c r="J19" s="83" t="s">
        <v>74</v>
      </c>
      <c r="K19" s="81">
        <v>87</v>
      </c>
      <c r="L19" s="81" t="s">
        <v>23</v>
      </c>
      <c r="M19" s="81">
        <v>74</v>
      </c>
      <c r="N19" s="81" t="s">
        <v>24</v>
      </c>
      <c r="O19" s="81">
        <v>90</v>
      </c>
      <c r="P19" s="81" t="s">
        <v>23</v>
      </c>
      <c r="Q19" s="82">
        <v>79</v>
      </c>
      <c r="R19" s="83" t="s">
        <v>21</v>
      </c>
      <c r="S19" s="84">
        <v>493</v>
      </c>
      <c r="T19" s="85">
        <v>82.17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5.6">
      <c r="A20" s="79">
        <v>17</v>
      </c>
      <c r="B20" s="80">
        <v>13122409</v>
      </c>
      <c r="C20" s="81" t="s">
        <v>237</v>
      </c>
      <c r="D20" s="80" t="s">
        <v>27</v>
      </c>
      <c r="E20" s="82">
        <v>77</v>
      </c>
      <c r="F20" s="83" t="s">
        <v>20</v>
      </c>
      <c r="G20" s="83">
        <v>86</v>
      </c>
      <c r="H20" s="83" t="s">
        <v>23</v>
      </c>
      <c r="I20" s="83">
        <v>78</v>
      </c>
      <c r="J20" s="83" t="s">
        <v>22</v>
      </c>
      <c r="K20" s="81" t="s">
        <v>74</v>
      </c>
      <c r="L20" s="81" t="s">
        <v>74</v>
      </c>
      <c r="M20" s="81">
        <v>79</v>
      </c>
      <c r="N20" s="81" t="s">
        <v>24</v>
      </c>
      <c r="O20" s="81">
        <v>83</v>
      </c>
      <c r="P20" s="81" t="s">
        <v>24</v>
      </c>
      <c r="Q20" s="82">
        <v>87</v>
      </c>
      <c r="R20" s="83" t="s">
        <v>20</v>
      </c>
      <c r="S20" s="84">
        <v>490</v>
      </c>
      <c r="T20" s="85">
        <v>81.67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5.75" customHeight="1">
      <c r="A21" s="79">
        <v>18</v>
      </c>
      <c r="B21" s="80">
        <v>13122382</v>
      </c>
      <c r="C21" s="81" t="s">
        <v>238</v>
      </c>
      <c r="D21" s="80" t="s">
        <v>19</v>
      </c>
      <c r="E21" s="82">
        <v>88</v>
      </c>
      <c r="F21" s="83" t="s">
        <v>23</v>
      </c>
      <c r="G21" s="83">
        <v>80</v>
      </c>
      <c r="H21" s="83" t="s">
        <v>24</v>
      </c>
      <c r="I21" s="83">
        <v>85</v>
      </c>
      <c r="J21" s="83" t="s">
        <v>22</v>
      </c>
      <c r="K21" s="81" t="s">
        <v>74</v>
      </c>
      <c r="L21" s="81" t="s">
        <v>74</v>
      </c>
      <c r="M21" s="81">
        <v>82</v>
      </c>
      <c r="N21" s="81" t="s">
        <v>23</v>
      </c>
      <c r="O21" s="81">
        <v>71</v>
      </c>
      <c r="P21" s="81" t="s">
        <v>25</v>
      </c>
      <c r="Q21" s="82">
        <v>79</v>
      </c>
      <c r="R21" s="83" t="s">
        <v>21</v>
      </c>
      <c r="S21" s="84">
        <v>485</v>
      </c>
      <c r="T21" s="85">
        <v>80.83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5.75" customHeight="1">
      <c r="A22" s="79">
        <v>19</v>
      </c>
      <c r="B22" s="80">
        <v>13122352</v>
      </c>
      <c r="C22" s="81" t="s">
        <v>239</v>
      </c>
      <c r="D22" s="80" t="s">
        <v>27</v>
      </c>
      <c r="E22" s="82">
        <v>80</v>
      </c>
      <c r="F22" s="83" t="s">
        <v>24</v>
      </c>
      <c r="G22" s="83">
        <v>83</v>
      </c>
      <c r="H22" s="83" t="s">
        <v>24</v>
      </c>
      <c r="I22" s="83" t="s">
        <v>74</v>
      </c>
      <c r="J22" s="83" t="s">
        <v>74</v>
      </c>
      <c r="K22" s="81">
        <v>75</v>
      </c>
      <c r="L22" s="81" t="s">
        <v>24</v>
      </c>
      <c r="M22" s="81">
        <v>84</v>
      </c>
      <c r="N22" s="81" t="s">
        <v>23</v>
      </c>
      <c r="O22" s="81">
        <v>72</v>
      </c>
      <c r="P22" s="81" t="s">
        <v>25</v>
      </c>
      <c r="Q22" s="82">
        <v>89</v>
      </c>
      <c r="R22" s="83" t="s">
        <v>20</v>
      </c>
      <c r="S22" s="84">
        <v>483</v>
      </c>
      <c r="T22" s="85">
        <v>80.5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5.75" customHeight="1">
      <c r="A23" s="79">
        <v>20</v>
      </c>
      <c r="B23" s="80">
        <v>13122375</v>
      </c>
      <c r="C23" s="81" t="s">
        <v>240</v>
      </c>
      <c r="D23" s="80" t="s">
        <v>27</v>
      </c>
      <c r="E23" s="82">
        <v>86</v>
      </c>
      <c r="F23" s="83" t="s">
        <v>23</v>
      </c>
      <c r="G23" s="83">
        <v>83</v>
      </c>
      <c r="H23" s="83" t="s">
        <v>24</v>
      </c>
      <c r="I23" s="83">
        <v>70</v>
      </c>
      <c r="J23" s="83" t="s">
        <v>23</v>
      </c>
      <c r="K23" s="81" t="s">
        <v>74</v>
      </c>
      <c r="L23" s="81" t="s">
        <v>74</v>
      </c>
      <c r="M23" s="81">
        <v>74</v>
      </c>
      <c r="N23" s="81" t="s">
        <v>24</v>
      </c>
      <c r="O23" s="81">
        <v>86</v>
      </c>
      <c r="P23" s="81" t="s">
        <v>24</v>
      </c>
      <c r="Q23" s="82">
        <v>81</v>
      </c>
      <c r="R23" s="83" t="s">
        <v>21</v>
      </c>
      <c r="S23" s="84">
        <v>480</v>
      </c>
      <c r="T23" s="85">
        <v>80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5.75" customHeight="1">
      <c r="A24" s="79">
        <v>21</v>
      </c>
      <c r="B24" s="87">
        <v>13122364</v>
      </c>
      <c r="C24" s="88" t="s">
        <v>241</v>
      </c>
      <c r="D24" s="87" t="s">
        <v>27</v>
      </c>
      <c r="E24" s="82">
        <v>78</v>
      </c>
      <c r="F24" s="83" t="s">
        <v>24</v>
      </c>
      <c r="G24" s="83">
        <v>78</v>
      </c>
      <c r="H24" s="83" t="s">
        <v>20</v>
      </c>
      <c r="I24" s="83">
        <v>67</v>
      </c>
      <c r="J24" s="83" t="s">
        <v>23</v>
      </c>
      <c r="K24" s="81" t="s">
        <v>74</v>
      </c>
      <c r="L24" s="81" t="s">
        <v>74</v>
      </c>
      <c r="M24" s="81">
        <v>83</v>
      </c>
      <c r="N24" s="81" t="s">
        <v>23</v>
      </c>
      <c r="O24" s="81">
        <v>84</v>
      </c>
      <c r="P24" s="81" t="s">
        <v>24</v>
      </c>
      <c r="Q24" s="82">
        <v>89</v>
      </c>
      <c r="R24" s="83" t="s">
        <v>20</v>
      </c>
      <c r="S24" s="84">
        <v>479</v>
      </c>
      <c r="T24" s="85">
        <v>79.83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5.75" customHeight="1">
      <c r="A25" s="79">
        <v>22</v>
      </c>
      <c r="B25" s="80">
        <v>13122413</v>
      </c>
      <c r="C25" s="81" t="s">
        <v>242</v>
      </c>
      <c r="D25" s="80" t="s">
        <v>19</v>
      </c>
      <c r="E25" s="82">
        <v>83</v>
      </c>
      <c r="F25" s="83" t="s">
        <v>24</v>
      </c>
      <c r="G25" s="83">
        <v>84</v>
      </c>
      <c r="H25" s="83" t="s">
        <v>24</v>
      </c>
      <c r="I25" s="83" t="s">
        <v>74</v>
      </c>
      <c r="J25" s="83" t="s">
        <v>74</v>
      </c>
      <c r="K25" s="81">
        <v>75</v>
      </c>
      <c r="L25" s="81" t="s">
        <v>24</v>
      </c>
      <c r="M25" s="81">
        <v>79</v>
      </c>
      <c r="N25" s="81" t="s">
        <v>24</v>
      </c>
      <c r="O25" s="81">
        <v>73</v>
      </c>
      <c r="P25" s="81" t="s">
        <v>20</v>
      </c>
      <c r="Q25" s="82">
        <v>83</v>
      </c>
      <c r="R25" s="83" t="s">
        <v>25</v>
      </c>
      <c r="S25" s="84">
        <v>477</v>
      </c>
      <c r="T25" s="85">
        <v>79.5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5.75" customHeight="1">
      <c r="A26" s="79">
        <v>23</v>
      </c>
      <c r="B26" s="80">
        <v>13122421</v>
      </c>
      <c r="C26" s="81" t="s">
        <v>243</v>
      </c>
      <c r="D26" s="80" t="s">
        <v>27</v>
      </c>
      <c r="E26" s="82">
        <v>75</v>
      </c>
      <c r="F26" s="83" t="s">
        <v>20</v>
      </c>
      <c r="G26" s="83">
        <v>85</v>
      </c>
      <c r="H26" s="83" t="s">
        <v>23</v>
      </c>
      <c r="I26" s="83">
        <v>74</v>
      </c>
      <c r="J26" s="83" t="s">
        <v>23</v>
      </c>
      <c r="K26" s="81" t="s">
        <v>74</v>
      </c>
      <c r="L26" s="81" t="s">
        <v>74</v>
      </c>
      <c r="M26" s="81">
        <v>80</v>
      </c>
      <c r="N26" s="81" t="s">
        <v>23</v>
      </c>
      <c r="O26" s="81">
        <v>83</v>
      </c>
      <c r="P26" s="81" t="s">
        <v>24</v>
      </c>
      <c r="Q26" s="82">
        <v>77</v>
      </c>
      <c r="R26" s="83" t="s">
        <v>26</v>
      </c>
      <c r="S26" s="84">
        <v>474</v>
      </c>
      <c r="T26" s="85">
        <v>79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5.75" customHeight="1">
      <c r="A27" s="79">
        <v>24</v>
      </c>
      <c r="B27" s="80">
        <v>13122339</v>
      </c>
      <c r="C27" s="81" t="s">
        <v>244</v>
      </c>
      <c r="D27" s="80" t="s">
        <v>19</v>
      </c>
      <c r="E27" s="82">
        <v>84</v>
      </c>
      <c r="F27" s="83" t="s">
        <v>23</v>
      </c>
      <c r="G27" s="83">
        <v>63</v>
      </c>
      <c r="H27" s="83" t="s">
        <v>21</v>
      </c>
      <c r="I27" s="83" t="s">
        <v>74</v>
      </c>
      <c r="J27" s="83" t="s">
        <v>74</v>
      </c>
      <c r="K27" s="81">
        <v>91</v>
      </c>
      <c r="L27" s="81" t="s">
        <v>23</v>
      </c>
      <c r="M27" s="81">
        <v>71</v>
      </c>
      <c r="N27" s="81" t="s">
        <v>24</v>
      </c>
      <c r="O27" s="81">
        <v>79</v>
      </c>
      <c r="P27" s="81" t="s">
        <v>20</v>
      </c>
      <c r="Q27" s="82">
        <v>84</v>
      </c>
      <c r="R27" s="83" t="s">
        <v>25</v>
      </c>
      <c r="S27" s="84">
        <v>472</v>
      </c>
      <c r="T27" s="85">
        <v>78.67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5.75" customHeight="1">
      <c r="A28" s="79">
        <v>25</v>
      </c>
      <c r="B28" s="80">
        <v>13122402</v>
      </c>
      <c r="C28" s="81" t="s">
        <v>245</v>
      </c>
      <c r="D28" s="80" t="s">
        <v>19</v>
      </c>
      <c r="E28" s="82">
        <v>74</v>
      </c>
      <c r="F28" s="83" t="s">
        <v>20</v>
      </c>
      <c r="G28" s="83">
        <v>80</v>
      </c>
      <c r="H28" s="83" t="s">
        <v>24</v>
      </c>
      <c r="I28" s="83">
        <v>76</v>
      </c>
      <c r="J28" s="83" t="s">
        <v>23</v>
      </c>
      <c r="K28" s="81" t="s">
        <v>74</v>
      </c>
      <c r="L28" s="81" t="s">
        <v>74</v>
      </c>
      <c r="M28" s="81">
        <v>80</v>
      </c>
      <c r="N28" s="81" t="s">
        <v>23</v>
      </c>
      <c r="O28" s="81">
        <v>81</v>
      </c>
      <c r="P28" s="81" t="s">
        <v>24</v>
      </c>
      <c r="Q28" s="82">
        <v>81</v>
      </c>
      <c r="R28" s="83" t="s">
        <v>21</v>
      </c>
      <c r="S28" s="84">
        <v>472</v>
      </c>
      <c r="T28" s="85">
        <v>78.67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5.75" customHeight="1">
      <c r="A29" s="79">
        <v>26</v>
      </c>
      <c r="B29" s="80">
        <v>13122399</v>
      </c>
      <c r="C29" s="81" t="s">
        <v>246</v>
      </c>
      <c r="D29" s="80" t="s">
        <v>27</v>
      </c>
      <c r="E29" s="82">
        <v>77</v>
      </c>
      <c r="F29" s="83" t="s">
        <v>20</v>
      </c>
      <c r="G29" s="83">
        <v>84</v>
      </c>
      <c r="H29" s="83" t="s">
        <v>24</v>
      </c>
      <c r="I29" s="83" t="s">
        <v>74</v>
      </c>
      <c r="J29" s="83" t="s">
        <v>74</v>
      </c>
      <c r="K29" s="81">
        <v>70</v>
      </c>
      <c r="L29" s="81" t="s">
        <v>20</v>
      </c>
      <c r="M29" s="81">
        <v>78</v>
      </c>
      <c r="N29" s="81" t="s">
        <v>24</v>
      </c>
      <c r="O29" s="81">
        <v>67</v>
      </c>
      <c r="P29" s="81" t="s">
        <v>25</v>
      </c>
      <c r="Q29" s="82">
        <v>95</v>
      </c>
      <c r="R29" s="83" t="s">
        <v>23</v>
      </c>
      <c r="S29" s="84">
        <v>471</v>
      </c>
      <c r="T29" s="85">
        <v>78.5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5.75" customHeight="1">
      <c r="A30" s="79">
        <v>27</v>
      </c>
      <c r="B30" s="80">
        <v>13122428</v>
      </c>
      <c r="C30" s="81" t="s">
        <v>247</v>
      </c>
      <c r="D30" s="80" t="s">
        <v>27</v>
      </c>
      <c r="E30" s="82">
        <v>79</v>
      </c>
      <c r="F30" s="83" t="s">
        <v>24</v>
      </c>
      <c r="G30" s="83">
        <v>87</v>
      </c>
      <c r="H30" s="83" t="s">
        <v>23</v>
      </c>
      <c r="I30" s="83">
        <v>84</v>
      </c>
      <c r="J30" s="83" t="s">
        <v>22</v>
      </c>
      <c r="K30" s="81" t="s">
        <v>74</v>
      </c>
      <c r="L30" s="81" t="s">
        <v>74</v>
      </c>
      <c r="M30" s="81">
        <v>70</v>
      </c>
      <c r="N30" s="81" t="s">
        <v>20</v>
      </c>
      <c r="O30" s="81">
        <v>75</v>
      </c>
      <c r="P30" s="81" t="s">
        <v>20</v>
      </c>
      <c r="Q30" s="82">
        <v>75</v>
      </c>
      <c r="R30" s="83" t="s">
        <v>26</v>
      </c>
      <c r="S30" s="84">
        <v>470</v>
      </c>
      <c r="T30" s="85">
        <v>78.33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5.75" customHeight="1">
      <c r="A31" s="79">
        <v>28</v>
      </c>
      <c r="B31" s="80">
        <v>13122353</v>
      </c>
      <c r="C31" s="81" t="s">
        <v>248</v>
      </c>
      <c r="D31" s="80" t="s">
        <v>27</v>
      </c>
      <c r="E31" s="82">
        <v>80</v>
      </c>
      <c r="F31" s="83" t="s">
        <v>24</v>
      </c>
      <c r="G31" s="83">
        <v>75</v>
      </c>
      <c r="H31" s="83" t="s">
        <v>20</v>
      </c>
      <c r="I31" s="83">
        <v>75</v>
      </c>
      <c r="J31" s="83" t="s">
        <v>23</v>
      </c>
      <c r="K31" s="81" t="s">
        <v>74</v>
      </c>
      <c r="L31" s="81" t="s">
        <v>74</v>
      </c>
      <c r="M31" s="81">
        <v>72</v>
      </c>
      <c r="N31" s="81" t="s">
        <v>24</v>
      </c>
      <c r="O31" s="81">
        <v>81</v>
      </c>
      <c r="P31" s="81" t="s">
        <v>24</v>
      </c>
      <c r="Q31" s="82">
        <v>86</v>
      </c>
      <c r="R31" s="83" t="s">
        <v>25</v>
      </c>
      <c r="S31" s="84">
        <v>469</v>
      </c>
      <c r="T31" s="85">
        <v>78.17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5.75" customHeight="1">
      <c r="A32" s="79">
        <v>29</v>
      </c>
      <c r="B32" s="80">
        <v>13122419</v>
      </c>
      <c r="C32" s="81" t="s">
        <v>249</v>
      </c>
      <c r="D32" s="80" t="s">
        <v>27</v>
      </c>
      <c r="E32" s="82">
        <v>83</v>
      </c>
      <c r="F32" s="83" t="s">
        <v>24</v>
      </c>
      <c r="G32" s="83">
        <v>83</v>
      </c>
      <c r="H32" s="83" t="s">
        <v>24</v>
      </c>
      <c r="I32" s="83" t="s">
        <v>74</v>
      </c>
      <c r="J32" s="83" t="s">
        <v>74</v>
      </c>
      <c r="K32" s="81">
        <v>78</v>
      </c>
      <c r="L32" s="81" t="s">
        <v>24</v>
      </c>
      <c r="M32" s="81">
        <v>66</v>
      </c>
      <c r="N32" s="81" t="s">
        <v>20</v>
      </c>
      <c r="O32" s="81">
        <v>71</v>
      </c>
      <c r="P32" s="81" t="s">
        <v>25</v>
      </c>
      <c r="Q32" s="82">
        <v>88</v>
      </c>
      <c r="R32" s="83" t="s">
        <v>20</v>
      </c>
      <c r="S32" s="84">
        <v>469</v>
      </c>
      <c r="T32" s="85">
        <v>78.17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5.75" customHeight="1">
      <c r="A33" s="79">
        <v>30</v>
      </c>
      <c r="B33" s="80">
        <v>13122362</v>
      </c>
      <c r="C33" s="81" t="s">
        <v>250</v>
      </c>
      <c r="D33" s="80" t="s">
        <v>27</v>
      </c>
      <c r="E33" s="82">
        <v>78</v>
      </c>
      <c r="F33" s="83" t="s">
        <v>24</v>
      </c>
      <c r="G33" s="83">
        <v>80</v>
      </c>
      <c r="H33" s="83" t="s">
        <v>24</v>
      </c>
      <c r="I33" s="83" t="s">
        <v>74</v>
      </c>
      <c r="J33" s="83" t="s">
        <v>74</v>
      </c>
      <c r="K33" s="81">
        <v>78</v>
      </c>
      <c r="L33" s="81" t="s">
        <v>24</v>
      </c>
      <c r="M33" s="81">
        <v>85</v>
      </c>
      <c r="N33" s="81" t="s">
        <v>23</v>
      </c>
      <c r="O33" s="81">
        <v>73</v>
      </c>
      <c r="P33" s="81" t="s">
        <v>20</v>
      </c>
      <c r="Q33" s="82">
        <v>74</v>
      </c>
      <c r="R33" s="83" t="s">
        <v>26</v>
      </c>
      <c r="S33" s="84">
        <v>468</v>
      </c>
      <c r="T33" s="85">
        <v>78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5.75" customHeight="1">
      <c r="A34" s="79">
        <v>31</v>
      </c>
      <c r="B34" s="80">
        <v>13122380</v>
      </c>
      <c r="C34" s="81" t="s">
        <v>251</v>
      </c>
      <c r="D34" s="80" t="s">
        <v>27</v>
      </c>
      <c r="E34" s="82">
        <v>81</v>
      </c>
      <c r="F34" s="83" t="s">
        <v>24</v>
      </c>
      <c r="G34" s="83">
        <v>84</v>
      </c>
      <c r="H34" s="83" t="s">
        <v>24</v>
      </c>
      <c r="I34" s="83">
        <v>55</v>
      </c>
      <c r="J34" s="83" t="s">
        <v>24</v>
      </c>
      <c r="K34" s="81" t="s">
        <v>74</v>
      </c>
      <c r="L34" s="81" t="s">
        <v>74</v>
      </c>
      <c r="M34" s="81">
        <v>76</v>
      </c>
      <c r="N34" s="81" t="s">
        <v>24</v>
      </c>
      <c r="O34" s="81">
        <v>78</v>
      </c>
      <c r="P34" s="81" t="s">
        <v>20</v>
      </c>
      <c r="Q34" s="82">
        <v>90</v>
      </c>
      <c r="R34" s="83" t="s">
        <v>20</v>
      </c>
      <c r="S34" s="84">
        <v>464</v>
      </c>
      <c r="T34" s="85">
        <v>77.33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5.75" customHeight="1">
      <c r="A35" s="79">
        <v>32</v>
      </c>
      <c r="B35" s="80">
        <v>13122390</v>
      </c>
      <c r="C35" s="81" t="s">
        <v>252</v>
      </c>
      <c r="D35" s="80" t="s">
        <v>27</v>
      </c>
      <c r="E35" s="82">
        <v>82</v>
      </c>
      <c r="F35" s="83" t="s">
        <v>24</v>
      </c>
      <c r="G35" s="83">
        <v>78</v>
      </c>
      <c r="H35" s="83" t="s">
        <v>20</v>
      </c>
      <c r="I35" s="83">
        <v>81</v>
      </c>
      <c r="J35" s="83" t="s">
        <v>22</v>
      </c>
      <c r="K35" s="81" t="s">
        <v>74</v>
      </c>
      <c r="L35" s="81" t="s">
        <v>74</v>
      </c>
      <c r="M35" s="81">
        <v>64</v>
      </c>
      <c r="N35" s="81" t="s">
        <v>20</v>
      </c>
      <c r="O35" s="81">
        <v>78</v>
      </c>
      <c r="P35" s="81" t="s">
        <v>20</v>
      </c>
      <c r="Q35" s="82">
        <v>80</v>
      </c>
      <c r="R35" s="83" t="s">
        <v>21</v>
      </c>
      <c r="S35" s="84">
        <v>463</v>
      </c>
      <c r="T35" s="85">
        <v>77.17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5.75" customHeight="1">
      <c r="A36" s="79">
        <v>33</v>
      </c>
      <c r="B36" s="80">
        <v>13122393</v>
      </c>
      <c r="C36" s="81" t="s">
        <v>253</v>
      </c>
      <c r="D36" s="80" t="s">
        <v>27</v>
      </c>
      <c r="E36" s="82">
        <v>85</v>
      </c>
      <c r="F36" s="83" t="s">
        <v>23</v>
      </c>
      <c r="G36" s="83">
        <v>80</v>
      </c>
      <c r="H36" s="83" t="s">
        <v>24</v>
      </c>
      <c r="I36" s="83">
        <v>72</v>
      </c>
      <c r="J36" s="83" t="s">
        <v>23</v>
      </c>
      <c r="K36" s="81" t="s">
        <v>74</v>
      </c>
      <c r="L36" s="81" t="s">
        <v>74</v>
      </c>
      <c r="M36" s="81">
        <v>65</v>
      </c>
      <c r="N36" s="81" t="s">
        <v>20</v>
      </c>
      <c r="O36" s="81">
        <v>72</v>
      </c>
      <c r="P36" s="81" t="s">
        <v>25</v>
      </c>
      <c r="Q36" s="82">
        <v>87</v>
      </c>
      <c r="R36" s="83" t="s">
        <v>20</v>
      </c>
      <c r="S36" s="84">
        <v>461</v>
      </c>
      <c r="T36" s="85">
        <v>76.83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5.75" customHeight="1">
      <c r="A37" s="79">
        <v>34</v>
      </c>
      <c r="B37" s="80">
        <v>13122388</v>
      </c>
      <c r="C37" s="81" t="s">
        <v>254</v>
      </c>
      <c r="D37" s="80" t="s">
        <v>27</v>
      </c>
      <c r="E37" s="82">
        <v>82</v>
      </c>
      <c r="F37" s="83" t="s">
        <v>24</v>
      </c>
      <c r="G37" s="83">
        <v>78</v>
      </c>
      <c r="H37" s="83" t="s">
        <v>20</v>
      </c>
      <c r="I37" s="83" t="s">
        <v>74</v>
      </c>
      <c r="J37" s="83" t="s">
        <v>74</v>
      </c>
      <c r="K37" s="81">
        <v>72</v>
      </c>
      <c r="L37" s="81" t="s">
        <v>20</v>
      </c>
      <c r="M37" s="81">
        <v>79</v>
      </c>
      <c r="N37" s="81" t="s">
        <v>24</v>
      </c>
      <c r="O37" s="81">
        <v>59</v>
      </c>
      <c r="P37" s="81" t="s">
        <v>21</v>
      </c>
      <c r="Q37" s="82">
        <v>88</v>
      </c>
      <c r="R37" s="83" t="s">
        <v>20</v>
      </c>
      <c r="S37" s="84">
        <v>458</v>
      </c>
      <c r="T37" s="85">
        <v>76.33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5.75" customHeight="1">
      <c r="A38" s="79">
        <v>35</v>
      </c>
      <c r="B38" s="80">
        <v>13122347</v>
      </c>
      <c r="C38" s="81" t="s">
        <v>255</v>
      </c>
      <c r="D38" s="80" t="s">
        <v>27</v>
      </c>
      <c r="E38" s="82">
        <v>76</v>
      </c>
      <c r="F38" s="83" t="s">
        <v>20</v>
      </c>
      <c r="G38" s="83">
        <v>74</v>
      </c>
      <c r="H38" s="83" t="s">
        <v>25</v>
      </c>
      <c r="I38" s="83" t="s">
        <v>74</v>
      </c>
      <c r="J38" s="83" t="s">
        <v>74</v>
      </c>
      <c r="K38" s="81">
        <v>69</v>
      </c>
      <c r="L38" s="81" t="s">
        <v>20</v>
      </c>
      <c r="M38" s="81">
        <v>86</v>
      </c>
      <c r="N38" s="81" t="s">
        <v>23</v>
      </c>
      <c r="O38" s="81">
        <v>77</v>
      </c>
      <c r="P38" s="81" t="s">
        <v>20</v>
      </c>
      <c r="Q38" s="82">
        <v>74</v>
      </c>
      <c r="R38" s="83" t="s">
        <v>26</v>
      </c>
      <c r="S38" s="84">
        <v>456</v>
      </c>
      <c r="T38" s="85">
        <v>76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5.75" customHeight="1">
      <c r="A39" s="79">
        <v>36</v>
      </c>
      <c r="B39" s="80">
        <v>13122386</v>
      </c>
      <c r="C39" s="81" t="s">
        <v>256</v>
      </c>
      <c r="D39" s="80" t="s">
        <v>19</v>
      </c>
      <c r="E39" s="82">
        <v>60</v>
      </c>
      <c r="F39" s="83" t="s">
        <v>21</v>
      </c>
      <c r="G39" s="83">
        <v>78</v>
      </c>
      <c r="H39" s="83" t="s">
        <v>20</v>
      </c>
      <c r="I39" s="83" t="s">
        <v>74</v>
      </c>
      <c r="J39" s="83" t="s">
        <v>74</v>
      </c>
      <c r="K39" s="81">
        <v>78</v>
      </c>
      <c r="L39" s="81" t="s">
        <v>24</v>
      </c>
      <c r="M39" s="81">
        <v>81</v>
      </c>
      <c r="N39" s="81" t="s">
        <v>23</v>
      </c>
      <c r="O39" s="81">
        <v>74</v>
      </c>
      <c r="P39" s="81" t="s">
        <v>20</v>
      </c>
      <c r="Q39" s="82">
        <v>82</v>
      </c>
      <c r="R39" s="83" t="s">
        <v>21</v>
      </c>
      <c r="S39" s="84">
        <v>453</v>
      </c>
      <c r="T39" s="85">
        <v>75.5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5.75" customHeight="1">
      <c r="A40" s="79">
        <v>37</v>
      </c>
      <c r="B40" s="80">
        <v>13122365</v>
      </c>
      <c r="C40" s="81" t="s">
        <v>257</v>
      </c>
      <c r="D40" s="80" t="s">
        <v>19</v>
      </c>
      <c r="E40" s="82">
        <v>76</v>
      </c>
      <c r="F40" s="83" t="s">
        <v>20</v>
      </c>
      <c r="G40" s="83">
        <v>83</v>
      </c>
      <c r="H40" s="83" t="s">
        <v>24</v>
      </c>
      <c r="I40" s="83">
        <v>76</v>
      </c>
      <c r="J40" s="83" t="s">
        <v>23</v>
      </c>
      <c r="K40" s="81" t="s">
        <v>74</v>
      </c>
      <c r="L40" s="81" t="s">
        <v>74</v>
      </c>
      <c r="M40" s="81">
        <v>72</v>
      </c>
      <c r="N40" s="81" t="s">
        <v>24</v>
      </c>
      <c r="O40" s="81">
        <v>70</v>
      </c>
      <c r="P40" s="81" t="s">
        <v>25</v>
      </c>
      <c r="Q40" s="82">
        <v>71</v>
      </c>
      <c r="R40" s="83" t="s">
        <v>26</v>
      </c>
      <c r="S40" s="84">
        <v>448</v>
      </c>
      <c r="T40" s="85">
        <v>74.67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5.75" customHeight="1">
      <c r="A41" s="79">
        <v>38</v>
      </c>
      <c r="B41" s="80">
        <v>13122374</v>
      </c>
      <c r="C41" s="81" t="s">
        <v>258</v>
      </c>
      <c r="D41" s="80" t="s">
        <v>19</v>
      </c>
      <c r="E41" s="82">
        <v>74</v>
      </c>
      <c r="F41" s="83" t="s">
        <v>20</v>
      </c>
      <c r="G41" s="83">
        <v>75</v>
      </c>
      <c r="H41" s="83" t="s">
        <v>20</v>
      </c>
      <c r="I41" s="83">
        <v>80</v>
      </c>
      <c r="J41" s="83" t="s">
        <v>22</v>
      </c>
      <c r="K41" s="81" t="s">
        <v>74</v>
      </c>
      <c r="L41" s="81" t="s">
        <v>74</v>
      </c>
      <c r="M41" s="81">
        <v>67</v>
      </c>
      <c r="N41" s="81" t="s">
        <v>20</v>
      </c>
      <c r="O41" s="81">
        <v>82</v>
      </c>
      <c r="P41" s="81" t="s">
        <v>24</v>
      </c>
      <c r="Q41" s="82">
        <v>69</v>
      </c>
      <c r="R41" s="83" t="s">
        <v>28</v>
      </c>
      <c r="S41" s="84">
        <v>447</v>
      </c>
      <c r="T41" s="85">
        <v>74.5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5.75" customHeight="1">
      <c r="A42" s="79">
        <v>39</v>
      </c>
      <c r="B42" s="80">
        <v>13122344</v>
      </c>
      <c r="C42" s="81" t="s">
        <v>259</v>
      </c>
      <c r="D42" s="80" t="s">
        <v>27</v>
      </c>
      <c r="E42" s="82">
        <v>73</v>
      </c>
      <c r="F42" s="83" t="s">
        <v>20</v>
      </c>
      <c r="G42" s="83">
        <v>80</v>
      </c>
      <c r="H42" s="83" t="s">
        <v>24</v>
      </c>
      <c r="I42" s="83">
        <v>75</v>
      </c>
      <c r="J42" s="83" t="s">
        <v>23</v>
      </c>
      <c r="K42" s="81" t="s">
        <v>74</v>
      </c>
      <c r="L42" s="81" t="s">
        <v>74</v>
      </c>
      <c r="M42" s="81">
        <v>75</v>
      </c>
      <c r="N42" s="81" t="s">
        <v>24</v>
      </c>
      <c r="O42" s="81">
        <v>71</v>
      </c>
      <c r="P42" s="81" t="s">
        <v>25</v>
      </c>
      <c r="Q42" s="82">
        <v>67</v>
      </c>
      <c r="R42" s="83" t="s">
        <v>28</v>
      </c>
      <c r="S42" s="84">
        <v>441</v>
      </c>
      <c r="T42" s="85">
        <v>73.5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5.75" customHeight="1">
      <c r="A43" s="79">
        <v>40</v>
      </c>
      <c r="B43" s="87">
        <v>13122342</v>
      </c>
      <c r="C43" s="88" t="s">
        <v>260</v>
      </c>
      <c r="D43" s="87" t="s">
        <v>27</v>
      </c>
      <c r="E43" s="82">
        <v>74</v>
      </c>
      <c r="F43" s="83" t="s">
        <v>20</v>
      </c>
      <c r="G43" s="83">
        <v>75</v>
      </c>
      <c r="H43" s="83" t="s">
        <v>20</v>
      </c>
      <c r="I43" s="83">
        <v>55</v>
      </c>
      <c r="J43" s="83" t="s">
        <v>24</v>
      </c>
      <c r="K43" s="81" t="s">
        <v>74</v>
      </c>
      <c r="L43" s="81" t="s">
        <v>74</v>
      </c>
      <c r="M43" s="81">
        <v>67</v>
      </c>
      <c r="N43" s="81" t="s">
        <v>20</v>
      </c>
      <c r="O43" s="81">
        <v>79</v>
      </c>
      <c r="P43" s="81" t="s">
        <v>20</v>
      </c>
      <c r="Q43" s="82">
        <v>85</v>
      </c>
      <c r="R43" s="83" t="s">
        <v>25</v>
      </c>
      <c r="S43" s="84">
        <v>435</v>
      </c>
      <c r="T43" s="89">
        <v>72.5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5.75" customHeight="1">
      <c r="A44" s="79">
        <v>41</v>
      </c>
      <c r="B44" s="80">
        <v>13122395</v>
      </c>
      <c r="C44" s="81" t="s">
        <v>261</v>
      </c>
      <c r="D44" s="80" t="s">
        <v>19</v>
      </c>
      <c r="E44" s="82">
        <v>68</v>
      </c>
      <c r="F44" s="83" t="s">
        <v>25</v>
      </c>
      <c r="G44" s="83">
        <v>76</v>
      </c>
      <c r="H44" s="83" t="s">
        <v>20</v>
      </c>
      <c r="I44" s="83" t="s">
        <v>74</v>
      </c>
      <c r="J44" s="83" t="s">
        <v>74</v>
      </c>
      <c r="K44" s="81">
        <v>71</v>
      </c>
      <c r="L44" s="81" t="s">
        <v>20</v>
      </c>
      <c r="M44" s="81">
        <v>66</v>
      </c>
      <c r="N44" s="81" t="s">
        <v>20</v>
      </c>
      <c r="O44" s="81">
        <v>76</v>
      </c>
      <c r="P44" s="81" t="s">
        <v>20</v>
      </c>
      <c r="Q44" s="82">
        <v>76</v>
      </c>
      <c r="R44" s="83" t="s">
        <v>26</v>
      </c>
      <c r="S44" s="84">
        <v>433</v>
      </c>
      <c r="T44" s="85">
        <v>72.17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5.75" customHeight="1">
      <c r="A45" s="79">
        <v>42</v>
      </c>
      <c r="B45" s="80">
        <v>13122401</v>
      </c>
      <c r="C45" s="81" t="s">
        <v>262</v>
      </c>
      <c r="D45" s="80" t="s">
        <v>27</v>
      </c>
      <c r="E45" s="82">
        <v>85</v>
      </c>
      <c r="F45" s="83" t="s">
        <v>23</v>
      </c>
      <c r="G45" s="83">
        <v>87</v>
      </c>
      <c r="H45" s="83" t="s">
        <v>23</v>
      </c>
      <c r="I45" s="83" t="s">
        <v>74</v>
      </c>
      <c r="J45" s="83" t="s">
        <v>74</v>
      </c>
      <c r="K45" s="81">
        <v>47</v>
      </c>
      <c r="L45" s="81" t="s">
        <v>21</v>
      </c>
      <c r="M45" s="81">
        <v>66</v>
      </c>
      <c r="N45" s="81" t="s">
        <v>20</v>
      </c>
      <c r="O45" s="81">
        <v>66</v>
      </c>
      <c r="P45" s="81" t="s">
        <v>25</v>
      </c>
      <c r="Q45" s="82">
        <v>82</v>
      </c>
      <c r="R45" s="83" t="s">
        <v>21</v>
      </c>
      <c r="S45" s="84">
        <v>433</v>
      </c>
      <c r="T45" s="85">
        <v>72.17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5.75" customHeight="1">
      <c r="A46" s="79">
        <v>43</v>
      </c>
      <c r="B46" s="80">
        <v>13122408</v>
      </c>
      <c r="C46" s="81" t="s">
        <v>263</v>
      </c>
      <c r="D46" s="80" t="s">
        <v>27</v>
      </c>
      <c r="E46" s="82">
        <v>74</v>
      </c>
      <c r="F46" s="83" t="s">
        <v>20</v>
      </c>
      <c r="G46" s="83">
        <v>76</v>
      </c>
      <c r="H46" s="83" t="s">
        <v>20</v>
      </c>
      <c r="I46" s="83">
        <v>60</v>
      </c>
      <c r="J46" s="83" t="s">
        <v>24</v>
      </c>
      <c r="K46" s="81" t="s">
        <v>74</v>
      </c>
      <c r="L46" s="81" t="s">
        <v>74</v>
      </c>
      <c r="M46" s="81">
        <v>70</v>
      </c>
      <c r="N46" s="81" t="s">
        <v>20</v>
      </c>
      <c r="O46" s="81">
        <v>68</v>
      </c>
      <c r="P46" s="81" t="s">
        <v>25</v>
      </c>
      <c r="Q46" s="82">
        <v>84</v>
      </c>
      <c r="R46" s="83" t="s">
        <v>25</v>
      </c>
      <c r="S46" s="84">
        <v>432</v>
      </c>
      <c r="T46" s="85">
        <v>72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5.75" customHeight="1">
      <c r="A47" s="79">
        <v>44</v>
      </c>
      <c r="B47" s="80">
        <v>13122389</v>
      </c>
      <c r="C47" s="81" t="s">
        <v>264</v>
      </c>
      <c r="D47" s="80" t="s">
        <v>27</v>
      </c>
      <c r="E47" s="82">
        <v>77</v>
      </c>
      <c r="F47" s="83" t="s">
        <v>20</v>
      </c>
      <c r="G47" s="83">
        <v>73</v>
      </c>
      <c r="H47" s="83" t="s">
        <v>25</v>
      </c>
      <c r="I47" s="83">
        <v>66</v>
      </c>
      <c r="J47" s="83" t="s">
        <v>23</v>
      </c>
      <c r="K47" s="81" t="s">
        <v>74</v>
      </c>
      <c r="L47" s="81" t="s">
        <v>74</v>
      </c>
      <c r="M47" s="81">
        <v>61</v>
      </c>
      <c r="N47" s="81" t="s">
        <v>20</v>
      </c>
      <c r="O47" s="81">
        <v>76</v>
      </c>
      <c r="P47" s="81" t="s">
        <v>20</v>
      </c>
      <c r="Q47" s="82">
        <v>78</v>
      </c>
      <c r="R47" s="83" t="s">
        <v>21</v>
      </c>
      <c r="S47" s="84">
        <v>431</v>
      </c>
      <c r="T47" s="85">
        <v>71.83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5.75" customHeight="1">
      <c r="A48" s="79">
        <v>45</v>
      </c>
      <c r="B48" s="80">
        <v>13122376</v>
      </c>
      <c r="C48" s="81" t="s">
        <v>265</v>
      </c>
      <c r="D48" s="80" t="s">
        <v>19</v>
      </c>
      <c r="E48" s="82">
        <v>58</v>
      </c>
      <c r="F48" s="83" t="s">
        <v>21</v>
      </c>
      <c r="G48" s="83">
        <v>75</v>
      </c>
      <c r="H48" s="83" t="s">
        <v>20</v>
      </c>
      <c r="I48" s="83">
        <v>76</v>
      </c>
      <c r="J48" s="83" t="s">
        <v>23</v>
      </c>
      <c r="K48" s="81" t="s">
        <v>74</v>
      </c>
      <c r="L48" s="81" t="s">
        <v>74</v>
      </c>
      <c r="M48" s="81">
        <v>75</v>
      </c>
      <c r="N48" s="81" t="s">
        <v>24</v>
      </c>
      <c r="O48" s="81">
        <v>63</v>
      </c>
      <c r="P48" s="81" t="s">
        <v>21</v>
      </c>
      <c r="Q48" s="82">
        <v>79</v>
      </c>
      <c r="R48" s="83" t="s">
        <v>21</v>
      </c>
      <c r="S48" s="84">
        <v>426</v>
      </c>
      <c r="T48" s="85">
        <v>71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5.75" customHeight="1">
      <c r="A49" s="79">
        <v>46</v>
      </c>
      <c r="B49" s="80">
        <v>13122384</v>
      </c>
      <c r="C49" s="81" t="s">
        <v>266</v>
      </c>
      <c r="D49" s="80" t="s">
        <v>27</v>
      </c>
      <c r="E49" s="82">
        <v>74</v>
      </c>
      <c r="F49" s="83" t="s">
        <v>20</v>
      </c>
      <c r="G49" s="83">
        <v>73</v>
      </c>
      <c r="H49" s="83" t="s">
        <v>25</v>
      </c>
      <c r="I49" s="83" t="s">
        <v>74</v>
      </c>
      <c r="J49" s="83" t="s">
        <v>74</v>
      </c>
      <c r="K49" s="81">
        <v>65</v>
      </c>
      <c r="L49" s="81" t="s">
        <v>20</v>
      </c>
      <c r="M49" s="81">
        <v>55</v>
      </c>
      <c r="N49" s="81" t="s">
        <v>25</v>
      </c>
      <c r="O49" s="81">
        <v>69</v>
      </c>
      <c r="P49" s="81" t="s">
        <v>25</v>
      </c>
      <c r="Q49" s="82">
        <v>90</v>
      </c>
      <c r="R49" s="83" t="s">
        <v>20</v>
      </c>
      <c r="S49" s="84">
        <v>426</v>
      </c>
      <c r="T49" s="85">
        <v>71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5.75" customHeight="1">
      <c r="A50" s="79">
        <v>47</v>
      </c>
      <c r="B50" s="80">
        <v>13122423</v>
      </c>
      <c r="C50" s="81" t="s">
        <v>267</v>
      </c>
      <c r="D50" s="80" t="s">
        <v>27</v>
      </c>
      <c r="E50" s="82">
        <v>59</v>
      </c>
      <c r="F50" s="83" t="s">
        <v>21</v>
      </c>
      <c r="G50" s="83">
        <v>85</v>
      </c>
      <c r="H50" s="83" t="s">
        <v>23</v>
      </c>
      <c r="I50" s="83" t="s">
        <v>74</v>
      </c>
      <c r="J50" s="83" t="s">
        <v>74</v>
      </c>
      <c r="K50" s="81">
        <v>60</v>
      </c>
      <c r="L50" s="81" t="s">
        <v>25</v>
      </c>
      <c r="M50" s="81">
        <v>78</v>
      </c>
      <c r="N50" s="81" t="s">
        <v>24</v>
      </c>
      <c r="O50" s="81">
        <v>66</v>
      </c>
      <c r="P50" s="81" t="s">
        <v>25</v>
      </c>
      <c r="Q50" s="82">
        <v>74</v>
      </c>
      <c r="R50" s="83" t="s">
        <v>26</v>
      </c>
      <c r="S50" s="84">
        <v>422</v>
      </c>
      <c r="T50" s="85">
        <v>70.33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5.75" customHeight="1">
      <c r="A51" s="79">
        <v>48</v>
      </c>
      <c r="B51" s="80">
        <v>13122379</v>
      </c>
      <c r="C51" s="81" t="s">
        <v>268</v>
      </c>
      <c r="D51" s="80" t="s">
        <v>27</v>
      </c>
      <c r="E51" s="82">
        <v>91</v>
      </c>
      <c r="F51" s="83" t="s">
        <v>22</v>
      </c>
      <c r="G51" s="83">
        <v>87</v>
      </c>
      <c r="H51" s="83" t="s">
        <v>23</v>
      </c>
      <c r="I51" s="83">
        <v>45</v>
      </c>
      <c r="J51" s="83" t="s">
        <v>25</v>
      </c>
      <c r="K51" s="81" t="s">
        <v>74</v>
      </c>
      <c r="L51" s="81" t="s">
        <v>74</v>
      </c>
      <c r="M51" s="81">
        <v>58</v>
      </c>
      <c r="N51" s="81" t="s">
        <v>25</v>
      </c>
      <c r="O51" s="81">
        <v>57</v>
      </c>
      <c r="P51" s="81" t="s">
        <v>21</v>
      </c>
      <c r="Q51" s="82">
        <v>81</v>
      </c>
      <c r="R51" s="83" t="s">
        <v>21</v>
      </c>
      <c r="S51" s="84">
        <v>419</v>
      </c>
      <c r="T51" s="85">
        <v>69.83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5.75" customHeight="1">
      <c r="A52" s="79">
        <v>49</v>
      </c>
      <c r="B52" s="80">
        <v>13122396</v>
      </c>
      <c r="C52" s="81" t="s">
        <v>269</v>
      </c>
      <c r="D52" s="80" t="s">
        <v>19</v>
      </c>
      <c r="E52" s="82">
        <v>76</v>
      </c>
      <c r="F52" s="83" t="s">
        <v>20</v>
      </c>
      <c r="G52" s="83">
        <v>73</v>
      </c>
      <c r="H52" s="83" t="s">
        <v>25</v>
      </c>
      <c r="I52" s="83" t="s">
        <v>74</v>
      </c>
      <c r="J52" s="83" t="s">
        <v>74</v>
      </c>
      <c r="K52" s="81">
        <v>63</v>
      </c>
      <c r="L52" s="81" t="s">
        <v>25</v>
      </c>
      <c r="M52" s="81">
        <v>75</v>
      </c>
      <c r="N52" s="81" t="s">
        <v>24</v>
      </c>
      <c r="O52" s="81">
        <v>65</v>
      </c>
      <c r="P52" s="81" t="s">
        <v>21</v>
      </c>
      <c r="Q52" s="82">
        <v>67</v>
      </c>
      <c r="R52" s="83" t="s">
        <v>28</v>
      </c>
      <c r="S52" s="84">
        <v>419</v>
      </c>
      <c r="T52" s="85">
        <v>69.83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5.75" customHeight="1">
      <c r="A53" s="79">
        <v>50</v>
      </c>
      <c r="B53" s="80">
        <v>13122371</v>
      </c>
      <c r="C53" s="81" t="s">
        <v>270</v>
      </c>
      <c r="D53" s="80" t="s">
        <v>27</v>
      </c>
      <c r="E53" s="82">
        <v>53</v>
      </c>
      <c r="F53" s="83" t="s">
        <v>26</v>
      </c>
      <c r="G53" s="83">
        <v>90</v>
      </c>
      <c r="H53" s="83" t="s">
        <v>22</v>
      </c>
      <c r="I53" s="83">
        <v>65</v>
      </c>
      <c r="J53" s="83" t="s">
        <v>23</v>
      </c>
      <c r="K53" s="81" t="s">
        <v>74</v>
      </c>
      <c r="L53" s="81" t="s">
        <v>74</v>
      </c>
      <c r="M53" s="81">
        <v>56</v>
      </c>
      <c r="N53" s="81" t="s">
        <v>25</v>
      </c>
      <c r="O53" s="81">
        <v>76</v>
      </c>
      <c r="P53" s="81" t="s">
        <v>20</v>
      </c>
      <c r="Q53" s="82">
        <v>77</v>
      </c>
      <c r="R53" s="83" t="s">
        <v>26</v>
      </c>
      <c r="S53" s="84">
        <v>417</v>
      </c>
      <c r="T53" s="85">
        <v>69.5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5.75" customHeight="1">
      <c r="A54" s="79">
        <v>51</v>
      </c>
      <c r="B54" s="80">
        <v>13122422</v>
      </c>
      <c r="C54" s="81" t="s">
        <v>271</v>
      </c>
      <c r="D54" s="80" t="s">
        <v>27</v>
      </c>
      <c r="E54" s="82">
        <v>82</v>
      </c>
      <c r="F54" s="83" t="s">
        <v>24</v>
      </c>
      <c r="G54" s="83">
        <v>89</v>
      </c>
      <c r="H54" s="83" t="s">
        <v>23</v>
      </c>
      <c r="I54" s="83">
        <v>74</v>
      </c>
      <c r="J54" s="83" t="s">
        <v>23</v>
      </c>
      <c r="K54" s="81" t="s">
        <v>74</v>
      </c>
      <c r="L54" s="81" t="s">
        <v>74</v>
      </c>
      <c r="M54" s="81">
        <v>51</v>
      </c>
      <c r="N54" s="81" t="s">
        <v>21</v>
      </c>
      <c r="O54" s="81">
        <v>44</v>
      </c>
      <c r="P54" s="81" t="s">
        <v>28</v>
      </c>
      <c r="Q54" s="82">
        <v>75</v>
      </c>
      <c r="R54" s="83" t="s">
        <v>26</v>
      </c>
      <c r="S54" s="84">
        <v>415</v>
      </c>
      <c r="T54" s="85">
        <v>69.17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5.75" customHeight="1">
      <c r="A55" s="79">
        <v>52</v>
      </c>
      <c r="B55" s="80">
        <v>13122337</v>
      </c>
      <c r="C55" s="81" t="s">
        <v>272</v>
      </c>
      <c r="D55" s="80" t="s">
        <v>19</v>
      </c>
      <c r="E55" s="82">
        <v>71</v>
      </c>
      <c r="F55" s="83" t="s">
        <v>25</v>
      </c>
      <c r="G55" s="83">
        <v>73</v>
      </c>
      <c r="H55" s="83" t="s">
        <v>25</v>
      </c>
      <c r="I55" s="83">
        <v>57</v>
      </c>
      <c r="J55" s="83" t="s">
        <v>24</v>
      </c>
      <c r="K55" s="81" t="s">
        <v>74</v>
      </c>
      <c r="L55" s="81" t="s">
        <v>74</v>
      </c>
      <c r="M55" s="81">
        <v>68</v>
      </c>
      <c r="N55" s="81" t="s">
        <v>20</v>
      </c>
      <c r="O55" s="81">
        <v>63</v>
      </c>
      <c r="P55" s="81" t="s">
        <v>21</v>
      </c>
      <c r="Q55" s="82">
        <v>82</v>
      </c>
      <c r="R55" s="83" t="s">
        <v>21</v>
      </c>
      <c r="S55" s="84">
        <v>414</v>
      </c>
      <c r="T55" s="85">
        <v>69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5.75" customHeight="1">
      <c r="A56" s="79">
        <v>53</v>
      </c>
      <c r="B56" s="80">
        <v>13122414</v>
      </c>
      <c r="C56" s="81" t="s">
        <v>273</v>
      </c>
      <c r="D56" s="80" t="s">
        <v>19</v>
      </c>
      <c r="E56" s="82">
        <v>61</v>
      </c>
      <c r="F56" s="83" t="s">
        <v>21</v>
      </c>
      <c r="G56" s="83">
        <v>68</v>
      </c>
      <c r="H56" s="83" t="s">
        <v>21</v>
      </c>
      <c r="I56" s="83" t="s">
        <v>74</v>
      </c>
      <c r="J56" s="83" t="s">
        <v>74</v>
      </c>
      <c r="K56" s="81">
        <v>75</v>
      </c>
      <c r="L56" s="81" t="s">
        <v>24</v>
      </c>
      <c r="M56" s="81">
        <v>80</v>
      </c>
      <c r="N56" s="81" t="s">
        <v>23</v>
      </c>
      <c r="O56" s="81">
        <v>62</v>
      </c>
      <c r="P56" s="81" t="s">
        <v>21</v>
      </c>
      <c r="Q56" s="82">
        <v>68</v>
      </c>
      <c r="R56" s="83" t="s">
        <v>28</v>
      </c>
      <c r="S56" s="84">
        <v>414</v>
      </c>
      <c r="T56" s="85">
        <v>69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5.75" customHeight="1">
      <c r="A57" s="79">
        <v>54</v>
      </c>
      <c r="B57" s="80">
        <v>13122424</v>
      </c>
      <c r="C57" s="81" t="s">
        <v>274</v>
      </c>
      <c r="D57" s="80" t="s">
        <v>27</v>
      </c>
      <c r="E57" s="82">
        <v>76</v>
      </c>
      <c r="F57" s="83" t="s">
        <v>20</v>
      </c>
      <c r="G57" s="83">
        <v>81</v>
      </c>
      <c r="H57" s="83" t="s">
        <v>24</v>
      </c>
      <c r="I57" s="83">
        <v>42</v>
      </c>
      <c r="J57" s="83" t="s">
        <v>21</v>
      </c>
      <c r="K57" s="81" t="s">
        <v>74</v>
      </c>
      <c r="L57" s="81" t="s">
        <v>74</v>
      </c>
      <c r="M57" s="81">
        <v>55</v>
      </c>
      <c r="N57" s="81" t="s">
        <v>25</v>
      </c>
      <c r="O57" s="81">
        <v>72</v>
      </c>
      <c r="P57" s="81" t="s">
        <v>25</v>
      </c>
      <c r="Q57" s="82">
        <v>81</v>
      </c>
      <c r="R57" s="83" t="s">
        <v>21</v>
      </c>
      <c r="S57" s="84">
        <v>407</v>
      </c>
      <c r="T57" s="85">
        <v>67.83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5.75" customHeight="1">
      <c r="A58" s="79">
        <v>55</v>
      </c>
      <c r="B58" s="80">
        <v>13122333</v>
      </c>
      <c r="C58" s="81" t="s">
        <v>275</v>
      </c>
      <c r="D58" s="80" t="s">
        <v>27</v>
      </c>
      <c r="E58" s="82">
        <v>78</v>
      </c>
      <c r="F58" s="83" t="s">
        <v>24</v>
      </c>
      <c r="G58" s="83">
        <v>77</v>
      </c>
      <c r="H58" s="83" t="s">
        <v>20</v>
      </c>
      <c r="I58" s="83">
        <v>64</v>
      </c>
      <c r="J58" s="83" t="s">
        <v>23</v>
      </c>
      <c r="K58" s="81" t="s">
        <v>74</v>
      </c>
      <c r="L58" s="81" t="s">
        <v>74</v>
      </c>
      <c r="M58" s="81">
        <v>60</v>
      </c>
      <c r="N58" s="81" t="s">
        <v>25</v>
      </c>
      <c r="O58" s="81">
        <v>58</v>
      </c>
      <c r="P58" s="81" t="s">
        <v>21</v>
      </c>
      <c r="Q58" s="82">
        <v>69</v>
      </c>
      <c r="R58" s="83" t="s">
        <v>28</v>
      </c>
      <c r="S58" s="84">
        <v>406</v>
      </c>
      <c r="T58" s="85">
        <v>67.67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5.75" customHeight="1">
      <c r="A59" s="79">
        <v>56</v>
      </c>
      <c r="B59" s="80">
        <v>13122394</v>
      </c>
      <c r="C59" s="81" t="s">
        <v>276</v>
      </c>
      <c r="D59" s="80" t="s">
        <v>19</v>
      </c>
      <c r="E59" s="90">
        <v>61</v>
      </c>
      <c r="F59" s="91" t="s">
        <v>21</v>
      </c>
      <c r="G59" s="91">
        <v>71</v>
      </c>
      <c r="H59" s="91" t="s">
        <v>25</v>
      </c>
      <c r="I59" s="83" t="s">
        <v>74</v>
      </c>
      <c r="J59" s="83" t="s">
        <v>74</v>
      </c>
      <c r="K59" s="81">
        <v>78</v>
      </c>
      <c r="L59" s="81" t="s">
        <v>24</v>
      </c>
      <c r="M59" s="81">
        <v>75</v>
      </c>
      <c r="N59" s="81" t="s">
        <v>24</v>
      </c>
      <c r="O59" s="81">
        <v>54</v>
      </c>
      <c r="P59" s="81" t="s">
        <v>26</v>
      </c>
      <c r="Q59" s="82">
        <v>66</v>
      </c>
      <c r="R59" s="83" t="s">
        <v>28</v>
      </c>
      <c r="S59" s="84">
        <v>405</v>
      </c>
      <c r="T59" s="85">
        <v>67.5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5.75" customHeight="1">
      <c r="A60" s="79">
        <v>57</v>
      </c>
      <c r="B60" s="80">
        <v>13122425</v>
      </c>
      <c r="C60" s="81" t="s">
        <v>277</v>
      </c>
      <c r="D60" s="80" t="s">
        <v>19</v>
      </c>
      <c r="E60" s="82">
        <v>71</v>
      </c>
      <c r="F60" s="83" t="s">
        <v>25</v>
      </c>
      <c r="G60" s="83">
        <v>75</v>
      </c>
      <c r="H60" s="83" t="s">
        <v>20</v>
      </c>
      <c r="I60" s="83" t="s">
        <v>74</v>
      </c>
      <c r="J60" s="83" t="s">
        <v>74</v>
      </c>
      <c r="K60" s="81">
        <v>65</v>
      </c>
      <c r="L60" s="81" t="s">
        <v>20</v>
      </c>
      <c r="M60" s="81">
        <v>72</v>
      </c>
      <c r="N60" s="81" t="s">
        <v>24</v>
      </c>
      <c r="O60" s="81">
        <v>68</v>
      </c>
      <c r="P60" s="81" t="s">
        <v>25</v>
      </c>
      <c r="Q60" s="82">
        <v>54</v>
      </c>
      <c r="R60" s="83" t="s">
        <v>28</v>
      </c>
      <c r="S60" s="84">
        <v>405</v>
      </c>
      <c r="T60" s="85">
        <v>67.5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5.75" customHeight="1">
      <c r="A61" s="79">
        <v>58</v>
      </c>
      <c r="B61" s="80">
        <v>13122345</v>
      </c>
      <c r="C61" s="81" t="s">
        <v>278</v>
      </c>
      <c r="D61" s="80" t="s">
        <v>19</v>
      </c>
      <c r="E61" s="82">
        <v>71</v>
      </c>
      <c r="F61" s="83" t="s">
        <v>25</v>
      </c>
      <c r="G61" s="83">
        <v>73</v>
      </c>
      <c r="H61" s="83" t="s">
        <v>25</v>
      </c>
      <c r="I61" s="83">
        <v>63</v>
      </c>
      <c r="J61" s="83" t="s">
        <v>23</v>
      </c>
      <c r="K61" s="81" t="s">
        <v>74</v>
      </c>
      <c r="L61" s="81" t="s">
        <v>74</v>
      </c>
      <c r="M61" s="81">
        <v>56</v>
      </c>
      <c r="N61" s="81" t="s">
        <v>25</v>
      </c>
      <c r="O61" s="81">
        <v>64</v>
      </c>
      <c r="P61" s="81" t="s">
        <v>21</v>
      </c>
      <c r="Q61" s="82">
        <v>77</v>
      </c>
      <c r="R61" s="83" t="s">
        <v>26</v>
      </c>
      <c r="S61" s="84">
        <v>404</v>
      </c>
      <c r="T61" s="85">
        <v>67.33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5.75" customHeight="1">
      <c r="A62" s="79">
        <v>59</v>
      </c>
      <c r="B62" s="80">
        <v>13122387</v>
      </c>
      <c r="C62" s="81" t="s">
        <v>279</v>
      </c>
      <c r="D62" s="80" t="s">
        <v>27</v>
      </c>
      <c r="E62" s="82">
        <v>78</v>
      </c>
      <c r="F62" s="83" t="s">
        <v>24</v>
      </c>
      <c r="G62" s="83">
        <v>66</v>
      </c>
      <c r="H62" s="83" t="s">
        <v>21</v>
      </c>
      <c r="I62" s="83">
        <v>55</v>
      </c>
      <c r="J62" s="83" t="s">
        <v>24</v>
      </c>
      <c r="K62" s="81" t="s">
        <v>74</v>
      </c>
      <c r="L62" s="81" t="s">
        <v>74</v>
      </c>
      <c r="M62" s="81">
        <v>46</v>
      </c>
      <c r="N62" s="81" t="s">
        <v>21</v>
      </c>
      <c r="O62" s="81">
        <v>73</v>
      </c>
      <c r="P62" s="81" t="s">
        <v>20</v>
      </c>
      <c r="Q62" s="82">
        <v>79</v>
      </c>
      <c r="R62" s="83" t="s">
        <v>21</v>
      </c>
      <c r="S62" s="84">
        <v>397</v>
      </c>
      <c r="T62" s="85">
        <v>66.17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5.75" customHeight="1">
      <c r="A63" s="79">
        <v>60</v>
      </c>
      <c r="B63" s="80">
        <v>13122426</v>
      </c>
      <c r="C63" s="81" t="s">
        <v>280</v>
      </c>
      <c r="D63" s="80" t="s">
        <v>27</v>
      </c>
      <c r="E63" s="82">
        <v>65</v>
      </c>
      <c r="F63" s="83" t="s">
        <v>21</v>
      </c>
      <c r="G63" s="83">
        <v>79</v>
      </c>
      <c r="H63" s="83" t="s">
        <v>20</v>
      </c>
      <c r="I63" s="83" t="s">
        <v>74</v>
      </c>
      <c r="J63" s="83" t="s">
        <v>74</v>
      </c>
      <c r="K63" s="81">
        <v>54</v>
      </c>
      <c r="L63" s="81" t="s">
        <v>21</v>
      </c>
      <c r="M63" s="81">
        <v>60</v>
      </c>
      <c r="N63" s="81" t="s">
        <v>25</v>
      </c>
      <c r="O63" s="81">
        <v>58</v>
      </c>
      <c r="P63" s="81" t="s">
        <v>21</v>
      </c>
      <c r="Q63" s="82">
        <v>81</v>
      </c>
      <c r="R63" s="83" t="s">
        <v>21</v>
      </c>
      <c r="S63" s="84">
        <v>397</v>
      </c>
      <c r="T63" s="85">
        <v>66.17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5.75" customHeight="1">
      <c r="A64" s="79">
        <v>61</v>
      </c>
      <c r="B64" s="80">
        <v>13122332</v>
      </c>
      <c r="C64" s="81" t="s">
        <v>281</v>
      </c>
      <c r="D64" s="80" t="s">
        <v>19</v>
      </c>
      <c r="E64" s="82">
        <v>78</v>
      </c>
      <c r="F64" s="83" t="s">
        <v>24</v>
      </c>
      <c r="G64" s="83">
        <v>69</v>
      </c>
      <c r="H64" s="83" t="s">
        <v>21</v>
      </c>
      <c r="I64" s="83">
        <v>66</v>
      </c>
      <c r="J64" s="83" t="s">
        <v>23</v>
      </c>
      <c r="K64" s="81" t="s">
        <v>74</v>
      </c>
      <c r="L64" s="81" t="s">
        <v>74</v>
      </c>
      <c r="M64" s="81">
        <v>52</v>
      </c>
      <c r="N64" s="81" t="s">
        <v>21</v>
      </c>
      <c r="O64" s="81">
        <v>63</v>
      </c>
      <c r="P64" s="81" t="s">
        <v>21</v>
      </c>
      <c r="Q64" s="82">
        <v>60</v>
      </c>
      <c r="R64" s="83" t="s">
        <v>28</v>
      </c>
      <c r="S64" s="84">
        <v>388</v>
      </c>
      <c r="T64" s="85">
        <v>64.67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5.75" customHeight="1">
      <c r="A65" s="79">
        <v>62</v>
      </c>
      <c r="B65" s="80">
        <v>13122403</v>
      </c>
      <c r="C65" s="81" t="s">
        <v>282</v>
      </c>
      <c r="D65" s="80" t="s">
        <v>19</v>
      </c>
      <c r="E65" s="82">
        <v>67</v>
      </c>
      <c r="F65" s="83" t="s">
        <v>25</v>
      </c>
      <c r="G65" s="83">
        <v>58</v>
      </c>
      <c r="H65" s="83" t="s">
        <v>26</v>
      </c>
      <c r="I65" s="83">
        <v>68</v>
      </c>
      <c r="J65" s="83" t="s">
        <v>23</v>
      </c>
      <c r="K65" s="81" t="s">
        <v>74</v>
      </c>
      <c r="L65" s="81" t="s">
        <v>74</v>
      </c>
      <c r="M65" s="81">
        <v>64</v>
      </c>
      <c r="N65" s="81" t="s">
        <v>20</v>
      </c>
      <c r="O65" s="81">
        <v>57</v>
      </c>
      <c r="P65" s="81" t="s">
        <v>21</v>
      </c>
      <c r="Q65" s="82">
        <v>74</v>
      </c>
      <c r="R65" s="83" t="s">
        <v>26</v>
      </c>
      <c r="S65" s="84">
        <v>388</v>
      </c>
      <c r="T65" s="85">
        <v>64.67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5.75" customHeight="1">
      <c r="A66" s="79">
        <v>63</v>
      </c>
      <c r="B66" s="80">
        <v>13122397</v>
      </c>
      <c r="C66" s="81" t="s">
        <v>283</v>
      </c>
      <c r="D66" s="80" t="s">
        <v>19</v>
      </c>
      <c r="E66" s="82">
        <v>68</v>
      </c>
      <c r="F66" s="83" t="s">
        <v>25</v>
      </c>
      <c r="G66" s="83">
        <v>66</v>
      </c>
      <c r="H66" s="83" t="s">
        <v>21</v>
      </c>
      <c r="I66" s="83">
        <v>50</v>
      </c>
      <c r="J66" s="83" t="s">
        <v>20</v>
      </c>
      <c r="K66" s="81" t="s">
        <v>74</v>
      </c>
      <c r="L66" s="81" t="s">
        <v>74</v>
      </c>
      <c r="M66" s="81">
        <v>66</v>
      </c>
      <c r="N66" s="81" t="s">
        <v>20</v>
      </c>
      <c r="O66" s="81">
        <v>62</v>
      </c>
      <c r="P66" s="81" t="s">
        <v>21</v>
      </c>
      <c r="Q66" s="82">
        <v>67</v>
      </c>
      <c r="R66" s="83" t="s">
        <v>28</v>
      </c>
      <c r="S66" s="84">
        <v>379</v>
      </c>
      <c r="T66" s="85">
        <v>63.17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5.75" customHeight="1">
      <c r="A67" s="79">
        <v>64</v>
      </c>
      <c r="B67" s="80">
        <v>13122369</v>
      </c>
      <c r="C67" s="81" t="s">
        <v>284</v>
      </c>
      <c r="D67" s="80" t="s">
        <v>27</v>
      </c>
      <c r="E67" s="82">
        <v>73</v>
      </c>
      <c r="F67" s="83" t="s">
        <v>20</v>
      </c>
      <c r="G67" s="83">
        <v>69</v>
      </c>
      <c r="H67" s="83" t="s">
        <v>21</v>
      </c>
      <c r="I67" s="83">
        <v>41</v>
      </c>
      <c r="J67" s="83" t="s">
        <v>21</v>
      </c>
      <c r="K67" s="81" t="s">
        <v>74</v>
      </c>
      <c r="L67" s="81" t="s">
        <v>74</v>
      </c>
      <c r="M67" s="81">
        <v>58</v>
      </c>
      <c r="N67" s="81" t="s">
        <v>25</v>
      </c>
      <c r="O67" s="81">
        <v>62</v>
      </c>
      <c r="P67" s="81" t="s">
        <v>21</v>
      </c>
      <c r="Q67" s="82">
        <v>74</v>
      </c>
      <c r="R67" s="83" t="s">
        <v>26</v>
      </c>
      <c r="S67" s="84">
        <v>377</v>
      </c>
      <c r="T67" s="85">
        <v>62.83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5.75" customHeight="1">
      <c r="A68" s="79">
        <v>65</v>
      </c>
      <c r="B68" s="80">
        <v>13122407</v>
      </c>
      <c r="C68" s="81" t="s">
        <v>285</v>
      </c>
      <c r="D68" s="80" t="s">
        <v>19</v>
      </c>
      <c r="E68" s="82">
        <v>67</v>
      </c>
      <c r="F68" s="83" t="s">
        <v>25</v>
      </c>
      <c r="G68" s="83">
        <v>72</v>
      </c>
      <c r="H68" s="83" t="s">
        <v>25</v>
      </c>
      <c r="I68" s="83">
        <v>60</v>
      </c>
      <c r="J68" s="83" t="s">
        <v>24</v>
      </c>
      <c r="K68" s="81" t="s">
        <v>74</v>
      </c>
      <c r="L68" s="81" t="s">
        <v>74</v>
      </c>
      <c r="M68" s="81">
        <v>55</v>
      </c>
      <c r="N68" s="81" t="s">
        <v>25</v>
      </c>
      <c r="O68" s="81">
        <v>54</v>
      </c>
      <c r="P68" s="81" t="s">
        <v>26</v>
      </c>
      <c r="Q68" s="82">
        <v>68</v>
      </c>
      <c r="R68" s="83" t="s">
        <v>28</v>
      </c>
      <c r="S68" s="84">
        <v>376</v>
      </c>
      <c r="T68" s="85">
        <v>62.67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5.75" customHeight="1">
      <c r="A69" s="79">
        <v>66</v>
      </c>
      <c r="B69" s="80">
        <v>13122416</v>
      </c>
      <c r="C69" s="81" t="s">
        <v>286</v>
      </c>
      <c r="D69" s="80" t="s">
        <v>19</v>
      </c>
      <c r="E69" s="82">
        <v>74</v>
      </c>
      <c r="F69" s="83" t="s">
        <v>20</v>
      </c>
      <c r="G69" s="83">
        <v>69</v>
      </c>
      <c r="H69" s="83" t="s">
        <v>21</v>
      </c>
      <c r="I69" s="83">
        <v>49</v>
      </c>
      <c r="J69" s="83" t="s">
        <v>20</v>
      </c>
      <c r="K69" s="81" t="s">
        <v>74</v>
      </c>
      <c r="L69" s="81" t="s">
        <v>74</v>
      </c>
      <c r="M69" s="81">
        <v>53</v>
      </c>
      <c r="N69" s="81" t="s">
        <v>25</v>
      </c>
      <c r="O69" s="81">
        <v>50</v>
      </c>
      <c r="P69" s="81" t="s">
        <v>26</v>
      </c>
      <c r="Q69" s="82">
        <v>80</v>
      </c>
      <c r="R69" s="83" t="s">
        <v>21</v>
      </c>
      <c r="S69" s="84">
        <v>375</v>
      </c>
      <c r="T69" s="85">
        <v>62.5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5.75" customHeight="1">
      <c r="A70" s="79">
        <v>67</v>
      </c>
      <c r="B70" s="80">
        <v>13122427</v>
      </c>
      <c r="C70" s="81" t="s">
        <v>287</v>
      </c>
      <c r="D70" s="80" t="s">
        <v>27</v>
      </c>
      <c r="E70" s="82">
        <v>62</v>
      </c>
      <c r="F70" s="83" t="s">
        <v>21</v>
      </c>
      <c r="G70" s="83">
        <v>67</v>
      </c>
      <c r="H70" s="83" t="s">
        <v>21</v>
      </c>
      <c r="I70" s="83">
        <v>51</v>
      </c>
      <c r="J70" s="83" t="s">
        <v>20</v>
      </c>
      <c r="K70" s="81" t="s">
        <v>74</v>
      </c>
      <c r="L70" s="81" t="s">
        <v>74</v>
      </c>
      <c r="M70" s="81">
        <v>57</v>
      </c>
      <c r="N70" s="81" t="s">
        <v>25</v>
      </c>
      <c r="O70" s="81">
        <v>63</v>
      </c>
      <c r="P70" s="81" t="s">
        <v>21</v>
      </c>
      <c r="Q70" s="82">
        <v>73</v>
      </c>
      <c r="R70" s="83" t="s">
        <v>26</v>
      </c>
      <c r="S70" s="84">
        <v>373</v>
      </c>
      <c r="T70" s="85">
        <v>62.17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5.75" customHeight="1">
      <c r="A71" s="79">
        <v>68</v>
      </c>
      <c r="B71" s="80">
        <v>13122357</v>
      </c>
      <c r="C71" s="81" t="s">
        <v>288</v>
      </c>
      <c r="D71" s="80" t="s">
        <v>19</v>
      </c>
      <c r="E71" s="90">
        <v>68</v>
      </c>
      <c r="F71" s="91" t="s">
        <v>25</v>
      </c>
      <c r="G71" s="91">
        <v>67</v>
      </c>
      <c r="H71" s="91" t="s">
        <v>21</v>
      </c>
      <c r="I71" s="83">
        <v>48</v>
      </c>
      <c r="J71" s="83" t="s">
        <v>20</v>
      </c>
      <c r="K71" s="81" t="s">
        <v>74</v>
      </c>
      <c r="L71" s="81" t="s">
        <v>74</v>
      </c>
      <c r="M71" s="81">
        <v>56</v>
      </c>
      <c r="N71" s="81" t="s">
        <v>25</v>
      </c>
      <c r="O71" s="81">
        <v>58</v>
      </c>
      <c r="P71" s="81" t="s">
        <v>21</v>
      </c>
      <c r="Q71" s="82">
        <v>74</v>
      </c>
      <c r="R71" s="83" t="s">
        <v>26</v>
      </c>
      <c r="S71" s="84">
        <v>371</v>
      </c>
      <c r="T71" s="85">
        <v>61.83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5.75" customHeight="1">
      <c r="A72" s="79">
        <v>69</v>
      </c>
      <c r="B72" s="80">
        <v>13122431</v>
      </c>
      <c r="C72" s="81" t="s">
        <v>289</v>
      </c>
      <c r="D72" s="80" t="s">
        <v>19</v>
      </c>
      <c r="E72" s="82">
        <v>79</v>
      </c>
      <c r="F72" s="83" t="s">
        <v>24</v>
      </c>
      <c r="G72" s="83">
        <v>71</v>
      </c>
      <c r="H72" s="83" t="s">
        <v>25</v>
      </c>
      <c r="I72" s="83">
        <v>50</v>
      </c>
      <c r="J72" s="83" t="s">
        <v>20</v>
      </c>
      <c r="K72" s="81" t="s">
        <v>74</v>
      </c>
      <c r="L72" s="81" t="s">
        <v>74</v>
      </c>
      <c r="M72" s="81">
        <v>55</v>
      </c>
      <c r="N72" s="81" t="s">
        <v>25</v>
      </c>
      <c r="O72" s="81">
        <v>50</v>
      </c>
      <c r="P72" s="81" t="s">
        <v>26</v>
      </c>
      <c r="Q72" s="82">
        <v>65</v>
      </c>
      <c r="R72" s="83" t="s">
        <v>28</v>
      </c>
      <c r="S72" s="84">
        <v>370</v>
      </c>
      <c r="T72" s="85">
        <v>61.67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5.75" customHeight="1">
      <c r="A73" s="79">
        <v>70</v>
      </c>
      <c r="B73" s="80">
        <v>13122366</v>
      </c>
      <c r="C73" s="81" t="s">
        <v>290</v>
      </c>
      <c r="D73" s="80" t="s">
        <v>27</v>
      </c>
      <c r="E73" s="82">
        <v>68</v>
      </c>
      <c r="F73" s="83" t="s">
        <v>25</v>
      </c>
      <c r="G73" s="83">
        <v>70</v>
      </c>
      <c r="H73" s="83" t="s">
        <v>25</v>
      </c>
      <c r="I73" s="83">
        <v>58</v>
      </c>
      <c r="J73" s="83" t="s">
        <v>24</v>
      </c>
      <c r="K73" s="81" t="s">
        <v>74</v>
      </c>
      <c r="L73" s="81" t="s">
        <v>74</v>
      </c>
      <c r="M73" s="81">
        <v>59</v>
      </c>
      <c r="N73" s="81" t="s">
        <v>25</v>
      </c>
      <c r="O73" s="81">
        <v>51</v>
      </c>
      <c r="P73" s="81" t="s">
        <v>26</v>
      </c>
      <c r="Q73" s="82">
        <v>62</v>
      </c>
      <c r="R73" s="83" t="s">
        <v>28</v>
      </c>
      <c r="S73" s="84">
        <v>368</v>
      </c>
      <c r="T73" s="85">
        <v>61.33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5.75" customHeight="1">
      <c r="A74" s="79">
        <v>71</v>
      </c>
      <c r="B74" s="80">
        <v>13122410</v>
      </c>
      <c r="C74" s="81" t="s">
        <v>291</v>
      </c>
      <c r="D74" s="80" t="s">
        <v>27</v>
      </c>
      <c r="E74" s="82">
        <v>81</v>
      </c>
      <c r="F74" s="83" t="s">
        <v>24</v>
      </c>
      <c r="G74" s="83">
        <v>71</v>
      </c>
      <c r="H74" s="83" t="s">
        <v>25</v>
      </c>
      <c r="I74" s="83">
        <v>40</v>
      </c>
      <c r="J74" s="83" t="s">
        <v>21</v>
      </c>
      <c r="K74" s="81" t="s">
        <v>74</v>
      </c>
      <c r="L74" s="81" t="s">
        <v>74</v>
      </c>
      <c r="M74" s="81">
        <v>46</v>
      </c>
      <c r="N74" s="81" t="s">
        <v>21</v>
      </c>
      <c r="O74" s="81">
        <v>51</v>
      </c>
      <c r="P74" s="81" t="s">
        <v>26</v>
      </c>
      <c r="Q74" s="82">
        <v>79</v>
      </c>
      <c r="R74" s="83" t="s">
        <v>21</v>
      </c>
      <c r="S74" s="84">
        <v>368</v>
      </c>
      <c r="T74" s="85">
        <v>61.33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5.75" customHeight="1">
      <c r="A75" s="79">
        <v>72</v>
      </c>
      <c r="B75" s="80">
        <v>13122363</v>
      </c>
      <c r="C75" s="81" t="s">
        <v>292</v>
      </c>
      <c r="D75" s="80" t="s">
        <v>27</v>
      </c>
      <c r="E75" s="82">
        <v>69</v>
      </c>
      <c r="F75" s="83" t="s">
        <v>25</v>
      </c>
      <c r="G75" s="83">
        <v>69</v>
      </c>
      <c r="H75" s="83" t="s">
        <v>21</v>
      </c>
      <c r="I75" s="83">
        <v>49</v>
      </c>
      <c r="J75" s="83" t="s">
        <v>20</v>
      </c>
      <c r="K75" s="81" t="s">
        <v>74</v>
      </c>
      <c r="L75" s="81" t="s">
        <v>74</v>
      </c>
      <c r="M75" s="81">
        <v>54</v>
      </c>
      <c r="N75" s="81" t="s">
        <v>25</v>
      </c>
      <c r="O75" s="81">
        <v>61</v>
      </c>
      <c r="P75" s="81" t="s">
        <v>21</v>
      </c>
      <c r="Q75" s="82">
        <v>65</v>
      </c>
      <c r="R75" s="83" t="s">
        <v>28</v>
      </c>
      <c r="S75" s="84">
        <v>367</v>
      </c>
      <c r="T75" s="85">
        <v>61.17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5.75" customHeight="1">
      <c r="A76" s="79">
        <v>73</v>
      </c>
      <c r="B76" s="80">
        <v>13122349</v>
      </c>
      <c r="C76" s="81" t="s">
        <v>293</v>
      </c>
      <c r="D76" s="80" t="s">
        <v>27</v>
      </c>
      <c r="E76" s="82">
        <v>67</v>
      </c>
      <c r="F76" s="83" t="s">
        <v>25</v>
      </c>
      <c r="G76" s="83">
        <v>64</v>
      </c>
      <c r="H76" s="83" t="s">
        <v>21</v>
      </c>
      <c r="I76" s="83">
        <v>47</v>
      </c>
      <c r="J76" s="83" t="s">
        <v>25</v>
      </c>
      <c r="K76" s="81" t="s">
        <v>74</v>
      </c>
      <c r="L76" s="81" t="s">
        <v>74</v>
      </c>
      <c r="M76" s="81">
        <v>58</v>
      </c>
      <c r="N76" s="81" t="s">
        <v>25</v>
      </c>
      <c r="O76" s="81">
        <v>61</v>
      </c>
      <c r="P76" s="81" t="s">
        <v>21</v>
      </c>
      <c r="Q76" s="82">
        <v>67</v>
      </c>
      <c r="R76" s="83" t="s">
        <v>28</v>
      </c>
      <c r="S76" s="84">
        <v>364</v>
      </c>
      <c r="T76" s="85">
        <v>60.67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5.75" customHeight="1">
      <c r="A77" s="79">
        <v>74</v>
      </c>
      <c r="B77" s="80">
        <v>13122385</v>
      </c>
      <c r="C77" s="81" t="s">
        <v>294</v>
      </c>
      <c r="D77" s="80" t="s">
        <v>27</v>
      </c>
      <c r="E77" s="82">
        <v>79</v>
      </c>
      <c r="F77" s="83" t="s">
        <v>24</v>
      </c>
      <c r="G77" s="83">
        <v>73</v>
      </c>
      <c r="H77" s="83" t="s">
        <v>25</v>
      </c>
      <c r="I77" s="83">
        <v>45</v>
      </c>
      <c r="J77" s="83" t="s">
        <v>25</v>
      </c>
      <c r="K77" s="81" t="s">
        <v>74</v>
      </c>
      <c r="L77" s="81" t="s">
        <v>74</v>
      </c>
      <c r="M77" s="81">
        <v>51</v>
      </c>
      <c r="N77" s="81" t="s">
        <v>21</v>
      </c>
      <c r="O77" s="81">
        <v>42</v>
      </c>
      <c r="P77" s="81" t="s">
        <v>28</v>
      </c>
      <c r="Q77" s="82">
        <v>69</v>
      </c>
      <c r="R77" s="83" t="s">
        <v>28</v>
      </c>
      <c r="S77" s="84">
        <v>359</v>
      </c>
      <c r="T77" s="85">
        <v>59.83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5.75" customHeight="1">
      <c r="A78" s="79">
        <v>75</v>
      </c>
      <c r="B78" s="80">
        <v>13122373</v>
      </c>
      <c r="C78" s="81" t="s">
        <v>295</v>
      </c>
      <c r="D78" s="80" t="s">
        <v>19</v>
      </c>
      <c r="E78" s="82">
        <v>67</v>
      </c>
      <c r="F78" s="83" t="s">
        <v>25</v>
      </c>
      <c r="G78" s="83">
        <v>60</v>
      </c>
      <c r="H78" s="83" t="s">
        <v>26</v>
      </c>
      <c r="I78" s="83" t="s">
        <v>74</v>
      </c>
      <c r="J78" s="83" t="s">
        <v>74</v>
      </c>
      <c r="K78" s="81">
        <v>62</v>
      </c>
      <c r="L78" s="81" t="s">
        <v>25</v>
      </c>
      <c r="M78" s="81">
        <v>66</v>
      </c>
      <c r="N78" s="81" t="s">
        <v>20</v>
      </c>
      <c r="O78" s="81">
        <v>49</v>
      </c>
      <c r="P78" s="81" t="s">
        <v>26</v>
      </c>
      <c r="Q78" s="82">
        <v>54</v>
      </c>
      <c r="R78" s="83" t="s">
        <v>28</v>
      </c>
      <c r="S78" s="84">
        <v>358</v>
      </c>
      <c r="T78" s="85">
        <v>59.67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5.75" customHeight="1">
      <c r="A79" s="79">
        <v>76</v>
      </c>
      <c r="B79" s="80">
        <v>13122354</v>
      </c>
      <c r="C79" s="81" t="s">
        <v>296</v>
      </c>
      <c r="D79" s="80" t="s">
        <v>27</v>
      </c>
      <c r="E79" s="90">
        <v>71</v>
      </c>
      <c r="F79" s="91" t="s">
        <v>25</v>
      </c>
      <c r="G79" s="91">
        <v>64</v>
      </c>
      <c r="H79" s="91" t="s">
        <v>21</v>
      </c>
      <c r="I79" s="91" t="s">
        <v>74</v>
      </c>
      <c r="J79" s="91" t="s">
        <v>74</v>
      </c>
      <c r="K79" s="81">
        <v>50</v>
      </c>
      <c r="L79" s="81" t="s">
        <v>21</v>
      </c>
      <c r="M79" s="81">
        <v>47</v>
      </c>
      <c r="N79" s="81" t="s">
        <v>21</v>
      </c>
      <c r="O79" s="81">
        <v>55</v>
      </c>
      <c r="P79" s="81" t="s">
        <v>26</v>
      </c>
      <c r="Q79" s="82">
        <v>68</v>
      </c>
      <c r="R79" s="83" t="s">
        <v>28</v>
      </c>
      <c r="S79" s="84">
        <v>355</v>
      </c>
      <c r="T79" s="85">
        <v>59.17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5.75" customHeight="1">
      <c r="A80" s="79">
        <v>77</v>
      </c>
      <c r="B80" s="80">
        <v>13122334</v>
      </c>
      <c r="C80" s="81" t="s">
        <v>297</v>
      </c>
      <c r="D80" s="80" t="s">
        <v>27</v>
      </c>
      <c r="E80" s="82">
        <v>62</v>
      </c>
      <c r="F80" s="83" t="s">
        <v>21</v>
      </c>
      <c r="G80" s="83">
        <v>74</v>
      </c>
      <c r="H80" s="83" t="s">
        <v>25</v>
      </c>
      <c r="I80" s="83">
        <v>44</v>
      </c>
      <c r="J80" s="83" t="s">
        <v>25</v>
      </c>
      <c r="K80" s="81" t="s">
        <v>74</v>
      </c>
      <c r="L80" s="81" t="s">
        <v>74</v>
      </c>
      <c r="M80" s="81">
        <v>51</v>
      </c>
      <c r="N80" s="81" t="s">
        <v>21</v>
      </c>
      <c r="O80" s="81">
        <v>49</v>
      </c>
      <c r="P80" s="81" t="s">
        <v>26</v>
      </c>
      <c r="Q80" s="82">
        <v>73</v>
      </c>
      <c r="R80" s="83" t="s">
        <v>26</v>
      </c>
      <c r="S80" s="84">
        <v>353</v>
      </c>
      <c r="T80" s="85">
        <v>58.83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5.75" customHeight="1">
      <c r="A81" s="79">
        <v>78</v>
      </c>
      <c r="B81" s="80">
        <v>13122359</v>
      </c>
      <c r="C81" s="81" t="s">
        <v>298</v>
      </c>
      <c r="D81" s="80" t="s">
        <v>27</v>
      </c>
      <c r="E81" s="90">
        <v>61</v>
      </c>
      <c r="F81" s="91" t="s">
        <v>21</v>
      </c>
      <c r="G81" s="83">
        <v>72</v>
      </c>
      <c r="H81" s="83" t="s">
        <v>25</v>
      </c>
      <c r="I81" s="91">
        <v>39</v>
      </c>
      <c r="J81" s="91" t="s">
        <v>26</v>
      </c>
      <c r="K81" s="81" t="s">
        <v>74</v>
      </c>
      <c r="L81" s="81" t="s">
        <v>74</v>
      </c>
      <c r="M81" s="81">
        <v>53</v>
      </c>
      <c r="N81" s="81" t="s">
        <v>25</v>
      </c>
      <c r="O81" s="81">
        <v>65</v>
      </c>
      <c r="P81" s="81" t="s">
        <v>21</v>
      </c>
      <c r="Q81" s="82">
        <v>62</v>
      </c>
      <c r="R81" s="83" t="s">
        <v>28</v>
      </c>
      <c r="S81" s="84">
        <v>352</v>
      </c>
      <c r="T81" s="85">
        <v>58.67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5.75" customHeight="1">
      <c r="A82" s="79">
        <v>79</v>
      </c>
      <c r="B82" s="80">
        <v>13122367</v>
      </c>
      <c r="C82" s="81" t="s">
        <v>299</v>
      </c>
      <c r="D82" s="80" t="s">
        <v>27</v>
      </c>
      <c r="E82" s="82">
        <v>67</v>
      </c>
      <c r="F82" s="83" t="s">
        <v>25</v>
      </c>
      <c r="G82" s="83">
        <v>66</v>
      </c>
      <c r="H82" s="83" t="s">
        <v>21</v>
      </c>
      <c r="I82" s="83">
        <v>49</v>
      </c>
      <c r="J82" s="83" t="s">
        <v>20</v>
      </c>
      <c r="K82" s="81" t="s">
        <v>74</v>
      </c>
      <c r="L82" s="81" t="s">
        <v>74</v>
      </c>
      <c r="M82" s="81">
        <v>49</v>
      </c>
      <c r="N82" s="81" t="s">
        <v>21</v>
      </c>
      <c r="O82" s="81">
        <v>56</v>
      </c>
      <c r="P82" s="81" t="s">
        <v>26</v>
      </c>
      <c r="Q82" s="82">
        <v>65</v>
      </c>
      <c r="R82" s="83" t="s">
        <v>28</v>
      </c>
      <c r="S82" s="84">
        <v>352</v>
      </c>
      <c r="T82" s="85">
        <v>58.67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5.75" customHeight="1">
      <c r="A83" s="79">
        <v>80</v>
      </c>
      <c r="B83" s="80">
        <v>13122350</v>
      </c>
      <c r="C83" s="81" t="s">
        <v>300</v>
      </c>
      <c r="D83" s="80" t="s">
        <v>19</v>
      </c>
      <c r="E83" s="92">
        <v>61</v>
      </c>
      <c r="F83" s="93" t="s">
        <v>21</v>
      </c>
      <c r="G83" s="93">
        <v>78</v>
      </c>
      <c r="H83" s="93" t="s">
        <v>20</v>
      </c>
      <c r="I83" s="93" t="s">
        <v>74</v>
      </c>
      <c r="J83" s="93" t="s">
        <v>74</v>
      </c>
      <c r="K83" s="81">
        <v>39</v>
      </c>
      <c r="L83" s="81" t="s">
        <v>28</v>
      </c>
      <c r="M83" s="81">
        <v>47</v>
      </c>
      <c r="N83" s="81" t="s">
        <v>21</v>
      </c>
      <c r="O83" s="81">
        <v>55</v>
      </c>
      <c r="P83" s="81" t="s">
        <v>26</v>
      </c>
      <c r="Q83" s="82">
        <v>71</v>
      </c>
      <c r="R83" s="83" t="s">
        <v>26</v>
      </c>
      <c r="S83" s="84">
        <v>351</v>
      </c>
      <c r="T83" s="85">
        <v>58.5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5.75" customHeight="1">
      <c r="A84" s="79">
        <v>81</v>
      </c>
      <c r="B84" s="80">
        <v>13122406</v>
      </c>
      <c r="C84" s="81" t="s">
        <v>301</v>
      </c>
      <c r="D84" s="80" t="s">
        <v>27</v>
      </c>
      <c r="E84" s="94">
        <v>71</v>
      </c>
      <c r="F84" s="95" t="s">
        <v>25</v>
      </c>
      <c r="G84" s="95">
        <v>68</v>
      </c>
      <c r="H84" s="95" t="s">
        <v>21</v>
      </c>
      <c r="I84" s="93">
        <v>38</v>
      </c>
      <c r="J84" s="93" t="s">
        <v>26</v>
      </c>
      <c r="K84" s="81" t="s">
        <v>74</v>
      </c>
      <c r="L84" s="81" t="s">
        <v>74</v>
      </c>
      <c r="M84" s="81">
        <v>48</v>
      </c>
      <c r="N84" s="81" t="s">
        <v>21</v>
      </c>
      <c r="O84" s="81">
        <v>55</v>
      </c>
      <c r="P84" s="81" t="s">
        <v>26</v>
      </c>
      <c r="Q84" s="82">
        <v>64</v>
      </c>
      <c r="R84" s="83" t="s">
        <v>28</v>
      </c>
      <c r="S84" s="84">
        <v>344</v>
      </c>
      <c r="T84" s="85">
        <v>57.33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5.75" customHeight="1">
      <c r="A85" s="79">
        <v>82</v>
      </c>
      <c r="B85" s="80">
        <v>13122358</v>
      </c>
      <c r="C85" s="81" t="s">
        <v>302</v>
      </c>
      <c r="D85" s="80" t="s">
        <v>19</v>
      </c>
      <c r="E85" s="94">
        <v>61</v>
      </c>
      <c r="F85" s="95" t="s">
        <v>21</v>
      </c>
      <c r="G85" s="95">
        <v>66</v>
      </c>
      <c r="H85" s="95" t="s">
        <v>21</v>
      </c>
      <c r="I85" s="95" t="s">
        <v>74</v>
      </c>
      <c r="J85" s="95" t="s">
        <v>74</v>
      </c>
      <c r="K85" s="81">
        <v>48</v>
      </c>
      <c r="L85" s="81" t="s">
        <v>21</v>
      </c>
      <c r="M85" s="81">
        <v>61</v>
      </c>
      <c r="N85" s="81" t="s">
        <v>20</v>
      </c>
      <c r="O85" s="81">
        <v>43</v>
      </c>
      <c r="P85" s="81" t="s">
        <v>28</v>
      </c>
      <c r="Q85" s="82">
        <v>64</v>
      </c>
      <c r="R85" s="83" t="s">
        <v>28</v>
      </c>
      <c r="S85" s="84">
        <v>343</v>
      </c>
      <c r="T85" s="85">
        <v>57.17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5.75" customHeight="1">
      <c r="A86" s="79">
        <v>83</v>
      </c>
      <c r="B86" s="80">
        <v>13122378</v>
      </c>
      <c r="C86" s="81" t="s">
        <v>303</v>
      </c>
      <c r="D86" s="80" t="s">
        <v>19</v>
      </c>
      <c r="E86" s="94">
        <v>66</v>
      </c>
      <c r="F86" s="95" t="s">
        <v>25</v>
      </c>
      <c r="G86" s="95">
        <v>59</v>
      </c>
      <c r="H86" s="95" t="s">
        <v>26</v>
      </c>
      <c r="I86" s="93">
        <v>59</v>
      </c>
      <c r="J86" s="93" t="s">
        <v>24</v>
      </c>
      <c r="K86" s="81" t="s">
        <v>74</v>
      </c>
      <c r="L86" s="81" t="s">
        <v>74</v>
      </c>
      <c r="M86" s="81">
        <v>54</v>
      </c>
      <c r="N86" s="81" t="s">
        <v>25</v>
      </c>
      <c r="O86" s="81">
        <v>48</v>
      </c>
      <c r="P86" s="81" t="s">
        <v>28</v>
      </c>
      <c r="Q86" s="82">
        <v>55</v>
      </c>
      <c r="R86" s="83" t="s">
        <v>28</v>
      </c>
      <c r="S86" s="84">
        <v>341</v>
      </c>
      <c r="T86" s="85">
        <v>56.83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5.75" customHeight="1">
      <c r="A87" s="79">
        <v>84</v>
      </c>
      <c r="B87" s="80">
        <v>13122368</v>
      </c>
      <c r="C87" s="81" t="s">
        <v>304</v>
      </c>
      <c r="D87" s="80" t="s">
        <v>19</v>
      </c>
      <c r="E87" s="94">
        <v>63</v>
      </c>
      <c r="F87" s="95" t="s">
        <v>21</v>
      </c>
      <c r="G87" s="93">
        <v>69</v>
      </c>
      <c r="H87" s="93" t="s">
        <v>21</v>
      </c>
      <c r="I87" s="95">
        <v>46</v>
      </c>
      <c r="J87" s="95" t="s">
        <v>25</v>
      </c>
      <c r="K87" s="81" t="s">
        <v>74</v>
      </c>
      <c r="L87" s="81" t="s">
        <v>74</v>
      </c>
      <c r="M87" s="81">
        <v>47</v>
      </c>
      <c r="N87" s="81" t="s">
        <v>21</v>
      </c>
      <c r="O87" s="81">
        <v>54</v>
      </c>
      <c r="P87" s="81" t="s">
        <v>26</v>
      </c>
      <c r="Q87" s="82">
        <v>59</v>
      </c>
      <c r="R87" s="83" t="s">
        <v>28</v>
      </c>
      <c r="S87" s="84">
        <v>338</v>
      </c>
      <c r="T87" s="85">
        <v>56.33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5.75" customHeight="1">
      <c r="A88" s="79">
        <v>85</v>
      </c>
      <c r="B88" s="80">
        <v>13122355</v>
      </c>
      <c r="C88" s="81" t="s">
        <v>305</v>
      </c>
      <c r="D88" s="80" t="s">
        <v>19</v>
      </c>
      <c r="E88" s="92">
        <v>63</v>
      </c>
      <c r="F88" s="93" t="s">
        <v>21</v>
      </c>
      <c r="G88" s="93">
        <v>60</v>
      </c>
      <c r="H88" s="93" t="s">
        <v>26</v>
      </c>
      <c r="I88" s="93">
        <v>47</v>
      </c>
      <c r="J88" s="93" t="s">
        <v>25</v>
      </c>
      <c r="K88" s="81" t="s">
        <v>74</v>
      </c>
      <c r="L88" s="81" t="s">
        <v>74</v>
      </c>
      <c r="M88" s="81">
        <v>49</v>
      </c>
      <c r="N88" s="81" t="s">
        <v>21</v>
      </c>
      <c r="O88" s="81">
        <v>61</v>
      </c>
      <c r="P88" s="81" t="s">
        <v>21</v>
      </c>
      <c r="Q88" s="82">
        <v>57</v>
      </c>
      <c r="R88" s="83" t="s">
        <v>28</v>
      </c>
      <c r="S88" s="84">
        <v>337</v>
      </c>
      <c r="T88" s="85">
        <v>56.17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5.75" customHeight="1">
      <c r="A89" s="79">
        <v>86</v>
      </c>
      <c r="B89" s="80">
        <v>13122348</v>
      </c>
      <c r="C89" s="81" t="s">
        <v>306</v>
      </c>
      <c r="D89" s="80" t="s">
        <v>19</v>
      </c>
      <c r="E89" s="92">
        <v>73</v>
      </c>
      <c r="F89" s="93" t="s">
        <v>20</v>
      </c>
      <c r="G89" s="93">
        <v>62</v>
      </c>
      <c r="H89" s="93" t="s">
        <v>26</v>
      </c>
      <c r="I89" s="93">
        <v>35</v>
      </c>
      <c r="J89" s="93" t="s">
        <v>28</v>
      </c>
      <c r="K89" s="81" t="s">
        <v>74</v>
      </c>
      <c r="L89" s="81" t="s">
        <v>74</v>
      </c>
      <c r="M89" s="81">
        <v>54</v>
      </c>
      <c r="N89" s="81" t="s">
        <v>25</v>
      </c>
      <c r="O89" s="81">
        <v>49</v>
      </c>
      <c r="P89" s="81" t="s">
        <v>26</v>
      </c>
      <c r="Q89" s="82">
        <v>62</v>
      </c>
      <c r="R89" s="83" t="s">
        <v>28</v>
      </c>
      <c r="S89" s="84">
        <v>335</v>
      </c>
      <c r="T89" s="85">
        <v>55.83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5.75" customHeight="1">
      <c r="A90" s="79">
        <v>87</v>
      </c>
      <c r="B90" s="80">
        <v>13122430</v>
      </c>
      <c r="C90" s="81" t="s">
        <v>307</v>
      </c>
      <c r="D90" s="80" t="s">
        <v>19</v>
      </c>
      <c r="E90" s="92">
        <v>58</v>
      </c>
      <c r="F90" s="93" t="s">
        <v>21</v>
      </c>
      <c r="G90" s="93">
        <v>56</v>
      </c>
      <c r="H90" s="93" t="s">
        <v>26</v>
      </c>
      <c r="I90" s="93">
        <v>42</v>
      </c>
      <c r="J90" s="93" t="s">
        <v>21</v>
      </c>
      <c r="K90" s="81" t="s">
        <v>74</v>
      </c>
      <c r="L90" s="81" t="s">
        <v>74</v>
      </c>
      <c r="M90" s="81">
        <v>64</v>
      </c>
      <c r="N90" s="81" t="s">
        <v>20</v>
      </c>
      <c r="O90" s="81">
        <v>52</v>
      </c>
      <c r="P90" s="81" t="s">
        <v>26</v>
      </c>
      <c r="Q90" s="82">
        <v>61</v>
      </c>
      <c r="R90" s="83" t="s">
        <v>28</v>
      </c>
      <c r="S90" s="84">
        <v>333</v>
      </c>
      <c r="T90" s="85">
        <v>55.5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5.75" customHeight="1">
      <c r="A91" s="79">
        <v>88</v>
      </c>
      <c r="B91" s="80">
        <v>13122392</v>
      </c>
      <c r="C91" s="81" t="s">
        <v>308</v>
      </c>
      <c r="D91" s="80" t="s">
        <v>19</v>
      </c>
      <c r="E91" s="92">
        <v>57</v>
      </c>
      <c r="F91" s="93" t="s">
        <v>26</v>
      </c>
      <c r="G91" s="93">
        <v>53</v>
      </c>
      <c r="H91" s="93" t="s">
        <v>28</v>
      </c>
      <c r="I91" s="93" t="s">
        <v>74</v>
      </c>
      <c r="J91" s="93" t="s">
        <v>74</v>
      </c>
      <c r="K91" s="81">
        <v>47</v>
      </c>
      <c r="L91" s="81" t="s">
        <v>21</v>
      </c>
      <c r="M91" s="81">
        <v>54</v>
      </c>
      <c r="N91" s="81" t="s">
        <v>25</v>
      </c>
      <c r="O91" s="81">
        <v>49</v>
      </c>
      <c r="P91" s="81" t="s">
        <v>26</v>
      </c>
      <c r="Q91" s="82">
        <v>69</v>
      </c>
      <c r="R91" s="83" t="s">
        <v>28</v>
      </c>
      <c r="S91" s="84">
        <v>329</v>
      </c>
      <c r="T91" s="85">
        <v>54.83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5.75" customHeight="1">
      <c r="A92" s="79">
        <v>89</v>
      </c>
      <c r="B92" s="80">
        <v>13122429</v>
      </c>
      <c r="C92" s="81" t="s">
        <v>309</v>
      </c>
      <c r="D92" s="80" t="s">
        <v>19</v>
      </c>
      <c r="E92" s="92">
        <v>56</v>
      </c>
      <c r="F92" s="93" t="s">
        <v>26</v>
      </c>
      <c r="G92" s="93">
        <v>68</v>
      </c>
      <c r="H92" s="93" t="s">
        <v>21</v>
      </c>
      <c r="I92" s="93">
        <v>43</v>
      </c>
      <c r="J92" s="93" t="s">
        <v>25</v>
      </c>
      <c r="K92" s="81" t="s">
        <v>74</v>
      </c>
      <c r="L92" s="81" t="s">
        <v>74</v>
      </c>
      <c r="M92" s="81">
        <v>52</v>
      </c>
      <c r="N92" s="81" t="s">
        <v>21</v>
      </c>
      <c r="O92" s="81">
        <v>47</v>
      </c>
      <c r="P92" s="81" t="s">
        <v>28</v>
      </c>
      <c r="Q92" s="82">
        <v>58</v>
      </c>
      <c r="R92" s="83" t="s">
        <v>28</v>
      </c>
      <c r="S92" s="84">
        <v>324</v>
      </c>
      <c r="T92" s="85">
        <v>54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5.75" customHeight="1">
      <c r="A93" s="79">
        <v>90</v>
      </c>
      <c r="B93" s="80">
        <v>13122360</v>
      </c>
      <c r="C93" s="81" t="s">
        <v>310</v>
      </c>
      <c r="D93" s="80" t="s">
        <v>27</v>
      </c>
      <c r="E93" s="92">
        <v>63</v>
      </c>
      <c r="F93" s="93" t="s">
        <v>21</v>
      </c>
      <c r="G93" s="93">
        <v>73</v>
      </c>
      <c r="H93" s="93" t="s">
        <v>25</v>
      </c>
      <c r="I93" s="93">
        <v>36</v>
      </c>
      <c r="J93" s="93" t="s">
        <v>28</v>
      </c>
      <c r="K93" s="81" t="s">
        <v>74</v>
      </c>
      <c r="L93" s="81" t="s">
        <v>74</v>
      </c>
      <c r="M93" s="81">
        <v>47</v>
      </c>
      <c r="N93" s="81" t="s">
        <v>21</v>
      </c>
      <c r="O93" s="81">
        <v>48</v>
      </c>
      <c r="P93" s="81" t="s">
        <v>28</v>
      </c>
      <c r="Q93" s="82">
        <v>56</v>
      </c>
      <c r="R93" s="83" t="s">
        <v>28</v>
      </c>
      <c r="S93" s="84">
        <v>323</v>
      </c>
      <c r="T93" s="85">
        <v>53.83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5.75" customHeight="1">
      <c r="A94" s="79">
        <v>91</v>
      </c>
      <c r="B94" s="80">
        <v>13122335</v>
      </c>
      <c r="C94" s="81" t="s">
        <v>311</v>
      </c>
      <c r="D94" s="80" t="s">
        <v>19</v>
      </c>
      <c r="E94" s="92">
        <v>67</v>
      </c>
      <c r="F94" s="93" t="s">
        <v>25</v>
      </c>
      <c r="G94" s="93">
        <v>63</v>
      </c>
      <c r="H94" s="93" t="s">
        <v>21</v>
      </c>
      <c r="I94" s="93">
        <v>43</v>
      </c>
      <c r="J94" s="93" t="s">
        <v>25</v>
      </c>
      <c r="K94" s="81" t="s">
        <v>74</v>
      </c>
      <c r="L94" s="81" t="s">
        <v>74</v>
      </c>
      <c r="M94" s="81">
        <v>38</v>
      </c>
      <c r="N94" s="81" t="s">
        <v>28</v>
      </c>
      <c r="O94" s="81">
        <v>52</v>
      </c>
      <c r="P94" s="81" t="s">
        <v>26</v>
      </c>
      <c r="Q94" s="82">
        <v>57</v>
      </c>
      <c r="R94" s="83" t="s">
        <v>28</v>
      </c>
      <c r="S94" s="84">
        <v>320</v>
      </c>
      <c r="T94" s="85">
        <v>53.33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5.75" customHeight="1">
      <c r="A95" s="79">
        <v>92</v>
      </c>
      <c r="B95" s="80">
        <v>13122400</v>
      </c>
      <c r="C95" s="81" t="s">
        <v>312</v>
      </c>
      <c r="D95" s="80" t="s">
        <v>19</v>
      </c>
      <c r="E95" s="92">
        <v>55</v>
      </c>
      <c r="F95" s="93" t="s">
        <v>26</v>
      </c>
      <c r="G95" s="93">
        <v>54</v>
      </c>
      <c r="H95" s="93" t="s">
        <v>26</v>
      </c>
      <c r="I95" s="93">
        <v>41</v>
      </c>
      <c r="J95" s="93" t="s">
        <v>21</v>
      </c>
      <c r="K95" s="81" t="s">
        <v>74</v>
      </c>
      <c r="L95" s="81" t="s">
        <v>74</v>
      </c>
      <c r="M95" s="81">
        <v>57</v>
      </c>
      <c r="N95" s="81" t="s">
        <v>25</v>
      </c>
      <c r="O95" s="81">
        <v>52</v>
      </c>
      <c r="P95" s="81" t="s">
        <v>26</v>
      </c>
      <c r="Q95" s="82">
        <v>56</v>
      </c>
      <c r="R95" s="83" t="s">
        <v>28</v>
      </c>
      <c r="S95" s="84">
        <v>315</v>
      </c>
      <c r="T95" s="85">
        <v>52.5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5.75" customHeight="1">
      <c r="A96" s="79">
        <v>93</v>
      </c>
      <c r="B96" s="80">
        <v>13122370</v>
      </c>
      <c r="C96" s="81" t="s">
        <v>313</v>
      </c>
      <c r="D96" s="80" t="s">
        <v>19</v>
      </c>
      <c r="E96" s="92">
        <v>60</v>
      </c>
      <c r="F96" s="93" t="s">
        <v>21</v>
      </c>
      <c r="G96" s="93">
        <v>66</v>
      </c>
      <c r="H96" s="93" t="s">
        <v>21</v>
      </c>
      <c r="I96" s="93">
        <v>37</v>
      </c>
      <c r="J96" s="93" t="s">
        <v>26</v>
      </c>
      <c r="K96" s="81" t="s">
        <v>74</v>
      </c>
      <c r="L96" s="81" t="s">
        <v>74</v>
      </c>
      <c r="M96" s="81">
        <v>38</v>
      </c>
      <c r="N96" s="81" t="s">
        <v>28</v>
      </c>
      <c r="O96" s="81">
        <v>43</v>
      </c>
      <c r="P96" s="81" t="s">
        <v>28</v>
      </c>
      <c r="Q96" s="82">
        <v>59</v>
      </c>
      <c r="R96" s="83" t="s">
        <v>28</v>
      </c>
      <c r="S96" s="84">
        <v>303</v>
      </c>
      <c r="T96" s="85">
        <v>50.5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5.75" customHeight="1">
      <c r="A97" s="79">
        <v>94</v>
      </c>
      <c r="B97" s="79">
        <v>13122341</v>
      </c>
      <c r="C97" s="96" t="s">
        <v>314</v>
      </c>
      <c r="D97" s="97" t="s">
        <v>19</v>
      </c>
      <c r="E97" s="92">
        <v>54</v>
      </c>
      <c r="F97" s="93" t="s">
        <v>26</v>
      </c>
      <c r="G97" s="93">
        <v>49</v>
      </c>
      <c r="H97" s="93" t="s">
        <v>28</v>
      </c>
      <c r="I97" s="93">
        <v>48</v>
      </c>
      <c r="J97" s="93" t="s">
        <v>20</v>
      </c>
      <c r="K97" s="93" t="s">
        <v>74</v>
      </c>
      <c r="L97" s="93" t="s">
        <v>74</v>
      </c>
      <c r="M97" s="93">
        <v>47</v>
      </c>
      <c r="N97" s="93" t="s">
        <v>21</v>
      </c>
      <c r="O97" s="93">
        <v>40</v>
      </c>
      <c r="P97" s="93" t="s">
        <v>28</v>
      </c>
      <c r="Q97" s="82">
        <v>54</v>
      </c>
      <c r="R97" s="83" t="s">
        <v>28</v>
      </c>
      <c r="S97" s="84">
        <v>292</v>
      </c>
      <c r="T97" s="85">
        <v>48.67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5.75" customHeight="1">
      <c r="A98" s="79">
        <v>95</v>
      </c>
      <c r="B98" s="79">
        <v>13122361</v>
      </c>
      <c r="C98" s="96" t="s">
        <v>315</v>
      </c>
      <c r="D98" s="97" t="s">
        <v>27</v>
      </c>
      <c r="E98" s="92">
        <v>60</v>
      </c>
      <c r="F98" s="93" t="s">
        <v>21</v>
      </c>
      <c r="G98" s="93">
        <v>59</v>
      </c>
      <c r="H98" s="93" t="s">
        <v>26</v>
      </c>
      <c r="I98" s="93">
        <v>34</v>
      </c>
      <c r="J98" s="93" t="s">
        <v>28</v>
      </c>
      <c r="K98" s="93" t="s">
        <v>74</v>
      </c>
      <c r="L98" s="93" t="s">
        <v>74</v>
      </c>
      <c r="M98" s="93">
        <v>43</v>
      </c>
      <c r="N98" s="93" t="s">
        <v>26</v>
      </c>
      <c r="O98" s="93">
        <v>42</v>
      </c>
      <c r="P98" s="93" t="s">
        <v>28</v>
      </c>
      <c r="Q98" s="82">
        <v>54</v>
      </c>
      <c r="R98" s="83" t="s">
        <v>28</v>
      </c>
      <c r="S98" s="84">
        <v>292</v>
      </c>
      <c r="T98" s="85">
        <v>48.67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5.75" customHeight="1">
      <c r="A99" s="79">
        <v>96</v>
      </c>
      <c r="B99" s="79">
        <v>13122404</v>
      </c>
      <c r="C99" s="96" t="s">
        <v>316</v>
      </c>
      <c r="D99" s="97" t="s">
        <v>27</v>
      </c>
      <c r="E99" s="92">
        <v>65</v>
      </c>
      <c r="F99" s="93" t="s">
        <v>21</v>
      </c>
      <c r="G99" s="93">
        <v>56</v>
      </c>
      <c r="H99" s="93" t="s">
        <v>26</v>
      </c>
      <c r="I99" s="93">
        <v>35</v>
      </c>
      <c r="J99" s="93" t="s">
        <v>28</v>
      </c>
      <c r="K99" s="93" t="s">
        <v>74</v>
      </c>
      <c r="L99" s="93" t="s">
        <v>74</v>
      </c>
      <c r="M99" s="93">
        <v>39</v>
      </c>
      <c r="N99" s="93" t="s">
        <v>26</v>
      </c>
      <c r="O99" s="93">
        <v>38</v>
      </c>
      <c r="P99" s="93" t="s">
        <v>28</v>
      </c>
      <c r="Q99" s="82">
        <v>53</v>
      </c>
      <c r="R99" s="83" t="s">
        <v>28</v>
      </c>
      <c r="S99" s="84">
        <v>286</v>
      </c>
      <c r="T99" s="85">
        <v>47.67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5.75" customHeight="1">
      <c r="A100" s="79">
        <v>97</v>
      </c>
      <c r="B100" s="79">
        <v>13122336</v>
      </c>
      <c r="C100" s="96" t="s">
        <v>317</v>
      </c>
      <c r="D100" s="97" t="s">
        <v>19</v>
      </c>
      <c r="E100" s="92">
        <v>49</v>
      </c>
      <c r="F100" s="93" t="s">
        <v>26</v>
      </c>
      <c r="G100" s="93">
        <v>46</v>
      </c>
      <c r="H100" s="93" t="s">
        <v>28</v>
      </c>
      <c r="I100" s="93">
        <v>45</v>
      </c>
      <c r="J100" s="93" t="s">
        <v>25</v>
      </c>
      <c r="K100" s="93" t="s">
        <v>74</v>
      </c>
      <c r="L100" s="93" t="s">
        <v>74</v>
      </c>
      <c r="M100" s="93">
        <v>36</v>
      </c>
      <c r="N100" s="93" t="s">
        <v>28</v>
      </c>
      <c r="O100" s="93">
        <v>49</v>
      </c>
      <c r="P100" s="93" t="s">
        <v>26</v>
      </c>
      <c r="Q100" s="82">
        <v>59</v>
      </c>
      <c r="R100" s="83" t="s">
        <v>28</v>
      </c>
      <c r="S100" s="84">
        <v>284</v>
      </c>
      <c r="T100" s="85">
        <v>47.33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5.75" customHeight="1">
      <c r="A101" s="79">
        <v>98</v>
      </c>
      <c r="B101" s="79">
        <v>13122351</v>
      </c>
      <c r="C101" s="96" t="s">
        <v>318</v>
      </c>
      <c r="D101" s="97" t="s">
        <v>19</v>
      </c>
      <c r="E101" s="92">
        <v>53</v>
      </c>
      <c r="F101" s="93" t="s">
        <v>26</v>
      </c>
      <c r="G101" s="93">
        <v>44</v>
      </c>
      <c r="H101" s="93" t="s">
        <v>28</v>
      </c>
      <c r="I101" s="93">
        <v>34</v>
      </c>
      <c r="J101" s="93" t="s">
        <v>28</v>
      </c>
      <c r="K101" s="93" t="s">
        <v>74</v>
      </c>
      <c r="L101" s="93" t="s">
        <v>74</v>
      </c>
      <c r="M101" s="93">
        <v>41</v>
      </c>
      <c r="N101" s="93" t="s">
        <v>26</v>
      </c>
      <c r="O101" s="93">
        <v>38</v>
      </c>
      <c r="P101" s="93" t="s">
        <v>28</v>
      </c>
      <c r="Q101" s="82">
        <v>61</v>
      </c>
      <c r="R101" s="83" t="s">
        <v>28</v>
      </c>
      <c r="S101" s="84">
        <v>271</v>
      </c>
      <c r="T101" s="85">
        <v>45.17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5.75" customHeight="1">
      <c r="A102" s="79">
        <v>99</v>
      </c>
      <c r="B102" s="79">
        <v>13122381</v>
      </c>
      <c r="C102" s="96" t="s">
        <v>319</v>
      </c>
      <c r="D102" s="97" t="s">
        <v>19</v>
      </c>
      <c r="E102" s="92">
        <v>47</v>
      </c>
      <c r="F102" s="93" t="s">
        <v>28</v>
      </c>
      <c r="G102" s="93">
        <v>47</v>
      </c>
      <c r="H102" s="93" t="s">
        <v>28</v>
      </c>
      <c r="I102" s="93">
        <v>35</v>
      </c>
      <c r="J102" s="93" t="s">
        <v>28</v>
      </c>
      <c r="K102" s="93" t="s">
        <v>74</v>
      </c>
      <c r="L102" s="93" t="s">
        <v>74</v>
      </c>
      <c r="M102" s="93">
        <v>36</v>
      </c>
      <c r="N102" s="93" t="s">
        <v>28</v>
      </c>
      <c r="O102" s="93">
        <v>54</v>
      </c>
      <c r="P102" s="93" t="s">
        <v>26</v>
      </c>
      <c r="Q102" s="82">
        <v>48</v>
      </c>
      <c r="R102" s="83" t="s">
        <v>28</v>
      </c>
      <c r="S102" s="84">
        <v>267</v>
      </c>
      <c r="T102" s="85">
        <v>44.5</v>
      </c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5.75" customHeight="1">
      <c r="A103" s="79">
        <v>100</v>
      </c>
      <c r="B103" s="79">
        <v>13122391</v>
      </c>
      <c r="C103" s="96" t="s">
        <v>320</v>
      </c>
      <c r="D103" s="97" t="s">
        <v>19</v>
      </c>
      <c r="E103" s="92">
        <v>47</v>
      </c>
      <c r="F103" s="93" t="s">
        <v>28</v>
      </c>
      <c r="G103" s="93">
        <v>45</v>
      </c>
      <c r="H103" s="93" t="s">
        <v>28</v>
      </c>
      <c r="I103" s="93">
        <v>35</v>
      </c>
      <c r="J103" s="93" t="s">
        <v>28</v>
      </c>
      <c r="K103" s="93" t="s">
        <v>74</v>
      </c>
      <c r="L103" s="93" t="s">
        <v>74</v>
      </c>
      <c r="M103" s="93">
        <v>30</v>
      </c>
      <c r="N103" s="93" t="s">
        <v>29</v>
      </c>
      <c r="O103" s="93">
        <v>39</v>
      </c>
      <c r="P103" s="93" t="s">
        <v>28</v>
      </c>
      <c r="Q103" s="82">
        <v>54</v>
      </c>
      <c r="R103" s="83" t="s">
        <v>28</v>
      </c>
      <c r="S103" s="84">
        <v>250</v>
      </c>
      <c r="T103" s="85">
        <v>41.67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5.75" customHeight="1">
      <c r="A104" s="79"/>
      <c r="B104" s="79"/>
      <c r="C104" s="96"/>
      <c r="D104" s="98"/>
      <c r="E104" s="92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82"/>
      <c r="R104" s="83"/>
      <c r="S104" s="84"/>
      <c r="T104" s="85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5.75" customHeight="1">
      <c r="A105" s="79"/>
      <c r="B105" s="79"/>
      <c r="C105" s="96"/>
      <c r="D105" s="98"/>
      <c r="E105" s="92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82"/>
      <c r="R105" s="83"/>
      <c r="S105" s="84"/>
      <c r="T105" s="85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5.75" customHeight="1">
      <c r="A106" s="79"/>
      <c r="B106" s="79"/>
      <c r="C106" s="96"/>
      <c r="D106" s="98"/>
      <c r="E106" s="92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82"/>
      <c r="R106" s="83"/>
      <c r="S106" s="84"/>
      <c r="T106" s="85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5.75" customHeight="1">
      <c r="A107" s="79"/>
      <c r="B107" s="79"/>
      <c r="C107" s="96"/>
      <c r="D107" s="98"/>
      <c r="E107" s="92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82"/>
      <c r="R107" s="83"/>
      <c r="S107" s="84"/>
      <c r="T107" s="85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5.75" customHeight="1">
      <c r="A108" s="79"/>
      <c r="B108" s="79"/>
      <c r="C108" s="96"/>
      <c r="D108" s="98"/>
      <c r="E108" s="92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82"/>
      <c r="R108" s="83"/>
      <c r="S108" s="84"/>
      <c r="T108" s="85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5.75" customHeight="1">
      <c r="A109" s="79"/>
      <c r="B109" s="79"/>
      <c r="C109" s="96"/>
      <c r="D109" s="98"/>
      <c r="E109" s="92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82"/>
      <c r="R109" s="83"/>
      <c r="S109" s="84"/>
      <c r="T109" s="85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5.75" customHeight="1">
      <c r="A110" s="99"/>
      <c r="B110" s="99"/>
      <c r="C110" s="100" t="s">
        <v>30</v>
      </c>
      <c r="D110" s="101"/>
      <c r="E110" s="102">
        <f t="shared" ref="E110:R110" si="0">COUNTA(E4:E109)</f>
        <v>100</v>
      </c>
      <c r="F110" s="102">
        <f t="shared" si="0"/>
        <v>100</v>
      </c>
      <c r="G110" s="102">
        <f t="shared" si="0"/>
        <v>100</v>
      </c>
      <c r="H110" s="102">
        <f t="shared" si="0"/>
        <v>100</v>
      </c>
      <c r="I110" s="102">
        <f t="shared" si="0"/>
        <v>100</v>
      </c>
      <c r="J110" s="102">
        <f t="shared" si="0"/>
        <v>100</v>
      </c>
      <c r="K110" s="102">
        <f t="shared" si="0"/>
        <v>100</v>
      </c>
      <c r="L110" s="102">
        <f t="shared" si="0"/>
        <v>100</v>
      </c>
      <c r="M110" s="102">
        <f t="shared" si="0"/>
        <v>100</v>
      </c>
      <c r="N110" s="102">
        <f t="shared" si="0"/>
        <v>100</v>
      </c>
      <c r="O110" s="102">
        <f t="shared" si="0"/>
        <v>100</v>
      </c>
      <c r="P110" s="102">
        <f t="shared" si="0"/>
        <v>100</v>
      </c>
      <c r="Q110" s="102">
        <f t="shared" si="0"/>
        <v>100</v>
      </c>
      <c r="R110" s="102">
        <f t="shared" si="0"/>
        <v>100</v>
      </c>
      <c r="S110" s="103">
        <f t="shared" ref="S110:S111" si="1">E110+G110+I110+M110+O110</f>
        <v>500</v>
      </c>
      <c r="T110" s="104">
        <v>100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ht="15.75" customHeight="1">
      <c r="A111" s="99"/>
      <c r="B111" s="99"/>
      <c r="C111" s="100" t="s">
        <v>31</v>
      </c>
      <c r="D111" s="101"/>
      <c r="E111" s="102">
        <f>COUNTIF(E4:E109,"&gt;12")-F111</f>
        <v>100</v>
      </c>
      <c r="F111" s="102">
        <f>COUNTIF(F4:F109,"=E")</f>
        <v>0</v>
      </c>
      <c r="G111" s="102">
        <f>COUNTIF(G4:G109,"&gt;12")-H111</f>
        <v>100</v>
      </c>
      <c r="H111" s="102">
        <f>COUNTIF(H4:H109,"=E")</f>
        <v>0</v>
      </c>
      <c r="I111" s="102">
        <f>COUNTIF(I4:I109,"&gt;12")-J111</f>
        <v>64</v>
      </c>
      <c r="J111" s="102">
        <f>COUNTIF(J4:J109,"=E")</f>
        <v>0</v>
      </c>
      <c r="K111" s="102">
        <f>COUNTIF(K4:K109,"&gt;12")-L111</f>
        <v>36</v>
      </c>
      <c r="L111" s="102">
        <f>COUNTIF(L4:L109,"=E")</f>
        <v>0</v>
      </c>
      <c r="M111" s="102">
        <f>COUNTIF(M4:M109,"&gt;12")-N111</f>
        <v>99</v>
      </c>
      <c r="N111" s="102">
        <f>COUNTIF(N4:N109,"=E")</f>
        <v>1</v>
      </c>
      <c r="O111" s="102">
        <f>COUNTIF(O4:O109,"&gt;12")-P111</f>
        <v>100</v>
      </c>
      <c r="P111" s="102">
        <f>COUNTIF(P4:P109,"=E")</f>
        <v>0</v>
      </c>
      <c r="Q111" s="102">
        <f>COUNTIF(Q4:Q109,"&gt;7")-R111</f>
        <v>100</v>
      </c>
      <c r="R111" s="102">
        <f>COUNTIF(R4:R109,"=E")</f>
        <v>0</v>
      </c>
      <c r="S111" s="103">
        <f t="shared" si="1"/>
        <v>463</v>
      </c>
      <c r="T111" s="104">
        <v>0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ht="15.75" customHeight="1">
      <c r="A112" s="105"/>
      <c r="B112" s="105"/>
      <c r="C112" s="106" t="s">
        <v>32</v>
      </c>
      <c r="D112" s="106"/>
      <c r="E112" s="107">
        <f t="shared" ref="E112:T112" si="2">SUM(E4:E109)/COUNTA(E4:E109)</f>
        <v>72.52</v>
      </c>
      <c r="F112" s="107">
        <f t="shared" si="2"/>
        <v>0</v>
      </c>
      <c r="G112" s="107">
        <f t="shared" si="2"/>
        <v>74.11</v>
      </c>
      <c r="H112" s="107">
        <f t="shared" si="2"/>
        <v>0</v>
      </c>
      <c r="I112" s="107">
        <f t="shared" si="2"/>
        <v>36.299999999999997</v>
      </c>
      <c r="J112" s="107">
        <f t="shared" si="2"/>
        <v>0</v>
      </c>
      <c r="K112" s="107">
        <f t="shared" si="2"/>
        <v>26.46</v>
      </c>
      <c r="L112" s="107">
        <f t="shared" si="2"/>
        <v>0</v>
      </c>
      <c r="M112" s="107">
        <f t="shared" si="2"/>
        <v>65.61</v>
      </c>
      <c r="N112" s="107">
        <f t="shared" si="2"/>
        <v>0</v>
      </c>
      <c r="O112" s="107">
        <f t="shared" si="2"/>
        <v>65.83</v>
      </c>
      <c r="P112" s="107">
        <f t="shared" si="2"/>
        <v>0</v>
      </c>
      <c r="Q112" s="107">
        <f t="shared" si="2"/>
        <v>74.77</v>
      </c>
      <c r="R112" s="107">
        <f t="shared" si="2"/>
        <v>0</v>
      </c>
      <c r="S112" s="107">
        <f t="shared" si="2"/>
        <v>415.6</v>
      </c>
      <c r="T112" s="107">
        <f t="shared" si="2"/>
        <v>69.266900000000007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ht="15.75" customHeight="1">
      <c r="A113" s="108"/>
      <c r="B113" s="108"/>
      <c r="C113" s="109"/>
      <c r="D113" s="109"/>
      <c r="E113" s="110">
        <f t="shared" ref="E113:J113" si="3">SUM(E4:E109)</f>
        <v>7252</v>
      </c>
      <c r="F113" s="111">
        <f t="shared" si="3"/>
        <v>0</v>
      </c>
      <c r="G113" s="111">
        <f t="shared" si="3"/>
        <v>7411</v>
      </c>
      <c r="H113" s="111">
        <f t="shared" si="3"/>
        <v>0</v>
      </c>
      <c r="I113" s="111">
        <f t="shared" si="3"/>
        <v>3630</v>
      </c>
      <c r="J113" s="111">
        <f t="shared" si="3"/>
        <v>0</v>
      </c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5.75" customHeight="1">
      <c r="A114" s="108"/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5.75" customHeight="1">
      <c r="A115" s="108"/>
      <c r="B115" s="108"/>
      <c r="C115" s="112" t="s">
        <v>33</v>
      </c>
      <c r="D115" s="88"/>
      <c r="E115" s="88"/>
      <c r="F115" s="88"/>
      <c r="G115" s="113">
        <f>COUNTA(C4:C109)</f>
        <v>100</v>
      </c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5.75" customHeight="1">
      <c r="A116" s="108"/>
      <c r="B116" s="108"/>
      <c r="C116" s="112" t="s">
        <v>34</v>
      </c>
      <c r="D116" s="88"/>
      <c r="E116" s="88"/>
      <c r="F116" s="88"/>
      <c r="G116" s="88">
        <f>COUNTIF(D4:D109,"M")</f>
        <v>48</v>
      </c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5.75" customHeight="1">
      <c r="A117" s="108"/>
      <c r="B117" s="108"/>
      <c r="C117" s="112" t="s">
        <v>35</v>
      </c>
      <c r="D117" s="88"/>
      <c r="E117" s="88"/>
      <c r="F117" s="88"/>
      <c r="G117" s="88">
        <f>COUNTIF(D4:D109,"F")</f>
        <v>52</v>
      </c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5.75" customHeight="1">
      <c r="A118" s="108"/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5.75" customHeight="1">
      <c r="A119" s="108"/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5.75" customHeight="1">
      <c r="A120" s="108"/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5.75" customHeight="1">
      <c r="A121" s="108"/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5.75" customHeight="1">
      <c r="A122" s="108"/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5.75" customHeight="1">
      <c r="A123" s="108"/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5.75" customHeight="1">
      <c r="A124" s="108"/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5.75" customHeight="1">
      <c r="A125" s="108"/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5.75" customHeight="1">
      <c r="A126" s="108"/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5.75" customHeight="1">
      <c r="A127" s="108"/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5.75" customHeight="1">
      <c r="A128" s="108"/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5.75" customHeight="1">
      <c r="A129" s="108"/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5.75" customHeight="1">
      <c r="A130" s="108"/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5.75" customHeight="1">
      <c r="A131" s="108"/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5.75" customHeight="1">
      <c r="A132" s="108"/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5.75" customHeight="1">
      <c r="A133" s="108"/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5.75" customHeight="1">
      <c r="A134" s="108"/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5.75" customHeight="1">
      <c r="A135" s="108"/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5.75" customHeight="1">
      <c r="A136" s="108"/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5.75" customHeight="1">
      <c r="A137" s="108"/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5.75" customHeight="1">
      <c r="A138" s="108"/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5.75" customHeight="1">
      <c r="A139" s="108"/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5.75" customHeight="1">
      <c r="A140" s="108"/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5.75" customHeight="1">
      <c r="A141" s="108"/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5.75" customHeight="1">
      <c r="A142" s="108"/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5.75" customHeight="1">
      <c r="A143" s="108"/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5.75" customHeight="1">
      <c r="A144" s="108"/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5.75" customHeight="1">
      <c r="A145" s="108"/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5.75" customHeight="1">
      <c r="A146" s="108"/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5.75" customHeight="1">
      <c r="A147" s="108"/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5.75" customHeight="1">
      <c r="A148" s="108"/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5.75" customHeight="1">
      <c r="A149" s="108"/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5.75" customHeight="1">
      <c r="A150" s="108"/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5.75" customHeight="1">
      <c r="A151" s="108"/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5.75" customHeight="1">
      <c r="A152" s="108"/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.75" customHeight="1">
      <c r="A153" s="108"/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5.75" customHeight="1">
      <c r="A154" s="108"/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5.75" customHeight="1">
      <c r="A155" s="108"/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5.75" customHeight="1">
      <c r="A156" s="108"/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5.75" customHeight="1">
      <c r="A157" s="108"/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.75" customHeight="1">
      <c r="A158" s="108"/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.75" customHeight="1">
      <c r="A159" s="108"/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.75" customHeight="1">
      <c r="A160" s="108"/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5.75" customHeight="1">
      <c r="A161" s="108"/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5.75" customHeight="1">
      <c r="A162" s="108"/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.75" customHeight="1">
      <c r="A163" s="108"/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5.75" customHeight="1">
      <c r="A164" s="108"/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.75" customHeight="1">
      <c r="A165" s="108"/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5.75" customHeight="1">
      <c r="A166" s="108"/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5.75" customHeight="1">
      <c r="A167" s="108"/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5.75" customHeight="1">
      <c r="A168" s="108"/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5.75" customHeight="1">
      <c r="A169" s="108"/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5.75" customHeight="1">
      <c r="A170" s="108"/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.75" customHeight="1">
      <c r="A171" s="108"/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5.75" customHeight="1">
      <c r="A172" s="108"/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5.75" customHeight="1">
      <c r="A173" s="108"/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.75" customHeight="1">
      <c r="A174" s="108"/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5.75" customHeight="1">
      <c r="A175" s="108"/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5.75" customHeight="1">
      <c r="A176" s="108"/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.75" customHeight="1">
      <c r="A177" s="108"/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75" customHeight="1">
      <c r="A178" s="108"/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.75" customHeight="1">
      <c r="A179" s="108"/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.75" customHeight="1">
      <c r="A180" s="108"/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.75" customHeight="1">
      <c r="A181" s="108"/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.75" customHeight="1">
      <c r="A182" s="108"/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.75" customHeight="1">
      <c r="A183" s="108"/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.75" customHeight="1">
      <c r="A184" s="108"/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.75" customHeight="1">
      <c r="A185" s="108"/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.75" customHeight="1">
      <c r="A186" s="108"/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.75" customHeight="1">
      <c r="A187" s="108"/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.75" customHeight="1">
      <c r="A188" s="108"/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.75" customHeight="1">
      <c r="A189" s="108"/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.75" customHeight="1">
      <c r="A190" s="108"/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.75" customHeight="1">
      <c r="A191" s="108"/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.75" customHeight="1">
      <c r="A192" s="108"/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.75" customHeight="1">
      <c r="A193" s="108"/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.75" customHeight="1">
      <c r="A194" s="108"/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.75" customHeight="1">
      <c r="A195" s="108"/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.75" customHeight="1">
      <c r="A196" s="108"/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.75" customHeight="1">
      <c r="A197" s="108"/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.75" customHeight="1">
      <c r="A198" s="108"/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.75" customHeight="1">
      <c r="A199" s="108"/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.75" customHeight="1">
      <c r="A200" s="108"/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.75" customHeight="1">
      <c r="A201" s="108"/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.75" customHeight="1">
      <c r="A202" s="108"/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75" customHeight="1">
      <c r="A203" s="108"/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75" customHeight="1">
      <c r="A204" s="108"/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.75" customHeight="1">
      <c r="A205" s="108"/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75" customHeight="1">
      <c r="A206" s="108"/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.75" customHeight="1">
      <c r="A207" s="108"/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.75" customHeight="1">
      <c r="A208" s="108"/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.75" customHeight="1">
      <c r="A209" s="108"/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.75" customHeight="1">
      <c r="A210" s="108"/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.75" customHeight="1">
      <c r="A211" s="108"/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75" customHeight="1">
      <c r="A212" s="108"/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.75" customHeight="1">
      <c r="A213" s="108"/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.75" customHeight="1">
      <c r="A214" s="108"/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.75" customHeight="1">
      <c r="A215" s="108"/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.75" customHeight="1">
      <c r="A216" s="108"/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.75" customHeight="1">
      <c r="A217" s="108"/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.75" customHeight="1">
      <c r="A218" s="108"/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.75" customHeight="1">
      <c r="A219" s="108"/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.75" customHeight="1">
      <c r="A220" s="108"/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.75" customHeight="1">
      <c r="A221" s="108"/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.75" customHeight="1">
      <c r="A222" s="108"/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.75" customHeight="1">
      <c r="A223" s="108"/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.75" customHeight="1">
      <c r="A224" s="108"/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.75" customHeight="1">
      <c r="A225" s="108"/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.75" customHeight="1">
      <c r="A226" s="108"/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.75" customHeight="1">
      <c r="A227" s="108"/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.75" customHeight="1">
      <c r="A228" s="108"/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.75" customHeight="1">
      <c r="A229" s="108"/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.75" customHeight="1">
      <c r="A230" s="108"/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.75" customHeight="1">
      <c r="A231" s="108"/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.75" customHeight="1">
      <c r="A232" s="108"/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.75" customHeight="1">
      <c r="A233" s="108"/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.75" customHeight="1">
      <c r="A234" s="108"/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.75" customHeight="1">
      <c r="A235" s="108"/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.75" customHeight="1">
      <c r="A236" s="108"/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.75" customHeight="1">
      <c r="A237" s="108"/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75" customHeight="1">
      <c r="A238" s="108"/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75" customHeight="1">
      <c r="A239" s="108"/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75" customHeight="1">
      <c r="A240" s="108"/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75" customHeight="1">
      <c r="A241" s="108"/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75" customHeight="1">
      <c r="A242" s="108"/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75" customHeight="1">
      <c r="A243" s="108"/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75" customHeight="1">
      <c r="A244" s="108"/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75" customHeight="1">
      <c r="A245" s="108"/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75" customHeight="1">
      <c r="A246" s="108"/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75" customHeight="1"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75" customHeight="1"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75" customHeight="1"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75" customHeight="1"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75" customHeight="1"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75" customHeight="1"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75" customHeight="1"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75" customHeight="1"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75" customHeight="1"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75" customHeight="1"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21:40" ht="15.75" customHeight="1"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21:40" ht="15.75" customHeight="1"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21:40" ht="15.75" customHeight="1"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21:40" ht="15.75" customHeight="1"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21:40" ht="15.75" customHeight="1"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21:40" ht="15.75" customHeight="1"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21:40" ht="15.75" customHeight="1"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21:40" ht="15.75" customHeight="1"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21:40" ht="15.75" customHeight="1"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21:40" ht="15.75" customHeight="1"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21:40" ht="15.75" customHeight="1"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21:40" ht="15.75" customHeight="1"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21:40" ht="15.75" customHeight="1"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21:40" ht="15.75" customHeight="1"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21:40" ht="15.75" customHeight="1"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21:40" ht="15.75" customHeight="1"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21:40" ht="15.75" customHeight="1"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21:40" ht="15.75" customHeight="1"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21:40" ht="15.75" customHeight="1"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21:40" ht="15.75" customHeight="1"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21:40" ht="15.75" customHeight="1"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21:40" ht="15.75" customHeight="1"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21:40" ht="15.75" customHeight="1"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21:40" ht="15.75" customHeight="1"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21:40" ht="15.75" customHeight="1"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21:40" ht="15.75" customHeight="1"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21:40" ht="15.75" customHeight="1"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21:40" ht="15.75" customHeight="1"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21:40" ht="15.75" customHeight="1"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21:40" ht="15.75" customHeight="1"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21:40" ht="15.75" customHeight="1"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21:40" ht="15.75" customHeight="1"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21:40" ht="15.75" customHeight="1"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21:40" ht="15.75" customHeight="1"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21:40" ht="15.75" customHeight="1"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21:40" ht="15.75" customHeight="1"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21:40" ht="15.75" customHeight="1"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21:40" ht="15.75" customHeight="1"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21:40" ht="15.75" customHeight="1"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21:40" ht="15.75" customHeight="1"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21:40" ht="15.75" customHeight="1"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21:40" ht="15.75" customHeight="1"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21:40" ht="15.75" customHeight="1"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21:40" ht="15.75" customHeight="1"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21:40" ht="15.75" customHeight="1"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21:40" ht="15.75" customHeight="1"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21:40" ht="15.75" customHeight="1"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21:40" ht="15.75" customHeight="1"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21:40" ht="15.75" customHeight="1"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21:40" ht="15.75" customHeight="1"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21:40" ht="15.75" customHeight="1"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21:40" ht="15.75" customHeight="1"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21:40" ht="15.75" customHeight="1"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21:40" ht="15.75" customHeight="1"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21:40" ht="15.75" customHeight="1"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21:40" ht="15.75" customHeight="1"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21:40" ht="15.75" customHeight="1"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21:40" ht="15.75" customHeight="1"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21:40" ht="15.75" customHeight="1"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21:40" ht="15.75" customHeight="1"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21:40" ht="15.75" customHeight="1"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21:40" ht="15.75" customHeight="1"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21:40" ht="15.75" customHeight="1"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21:40" ht="15.75" customHeight="1"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21:40" ht="15.75" customHeight="1"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21:40" ht="15.75" customHeight="1"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21:40" ht="15.75" customHeight="1"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21:40" ht="15.75" customHeight="1"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21:40" ht="15.75" customHeight="1"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21:40" ht="15.75" customHeight="1"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21:40" ht="15.75" customHeight="1"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21:40" ht="15.75" customHeight="1"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21:40" ht="15.75" customHeight="1"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21:40" ht="15.75" customHeight="1"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21:40" ht="15.75" customHeight="1"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21:40" ht="15.75" customHeight="1"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21:40" ht="15.75" customHeight="1"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21:40" ht="15.75" customHeight="1"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21:40" ht="15.75" customHeight="1"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21:40" ht="15.75" customHeight="1"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21:40" ht="15.75" customHeight="1"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21:40" ht="15.75" customHeight="1"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21:40" ht="15.75" customHeight="1"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21:40" ht="15.75" customHeight="1"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21:40" ht="15.75" customHeight="1"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21:40" ht="15.75" customHeight="1"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21:40" ht="15.75" customHeight="1"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21:40" ht="15.75" customHeight="1"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21:40" ht="15.75" customHeight="1"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21:40" ht="15.75" customHeight="1"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21:40" ht="15.75" customHeight="1"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21:40" ht="15.75" customHeight="1"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21:40" ht="15.75" customHeight="1"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21:40" ht="15.75" customHeight="1"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21:40" ht="15.75" customHeight="1"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21:40" ht="15.75" customHeight="1"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21:40" ht="15.75" customHeight="1"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21:40" ht="15.75" customHeight="1"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21:40" ht="15.75" customHeight="1"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21:40" ht="15.75" customHeight="1"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21:40" ht="15.75" customHeight="1"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21:40" ht="15.75" customHeight="1"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21:40" ht="15.75" customHeight="1"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21:40" ht="15.75" customHeight="1"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21:40" ht="15.75" customHeight="1"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21:40" ht="15.75" customHeight="1"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21:40" ht="15.75" customHeight="1"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21:40" ht="15.75" customHeight="1"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21:40" ht="15.75" customHeight="1"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21:40" ht="15.75" customHeight="1"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21:40" ht="15.75" customHeight="1"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21:40" ht="15.75" customHeight="1"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21:40" ht="15.75" customHeight="1"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21:40" ht="15.75" customHeight="1"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21:40" ht="15.75" customHeight="1"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21:40" ht="15.75" customHeight="1"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21:40" ht="15.75" customHeight="1"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21:40" ht="15.75" customHeight="1"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21:40" ht="15.75" customHeight="1"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21:40" ht="15.75" customHeight="1"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21:40" ht="15.75" customHeight="1"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21:40" ht="15.75" customHeight="1"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21:40" ht="15.75" customHeight="1"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21:40" ht="15.75" customHeight="1"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21:40" ht="15.75" customHeight="1"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21:40" ht="15.75" customHeight="1"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21:40" ht="15.75" customHeight="1"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21:40" ht="15.75" customHeight="1"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21:40" ht="15.75" customHeight="1"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21:40" ht="15.75" customHeight="1"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21:40" ht="15.75" customHeight="1"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21:40" ht="15.75" customHeight="1"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21:40" ht="15.75" customHeight="1"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21:40" ht="15.75" customHeight="1"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21:40" ht="15.75" customHeight="1"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21:40" ht="15.75" customHeight="1"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21:40" ht="15.75" customHeight="1"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21:40" ht="15.75" customHeight="1"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21:40" ht="15.75" customHeight="1"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21:40" ht="15.75" customHeight="1"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21:40" ht="15.75" customHeight="1"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21:40" ht="15.75" customHeight="1"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21:40" ht="15.75" customHeight="1"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21:40" ht="15.75" customHeight="1"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21:40" ht="15.75" customHeight="1"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21:40" ht="15.75" customHeight="1"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21:40" ht="15.75" customHeight="1"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21:40" ht="15.75" customHeight="1"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21:40" ht="15.75" customHeight="1"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21:40" ht="15.75" customHeight="1"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21:40" ht="15.75" customHeight="1"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21:40" ht="15.75" customHeight="1"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21:40" ht="15.75" customHeight="1"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21:40" ht="15.75" customHeight="1"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21:40" ht="15.75" customHeight="1"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21:40" ht="15.75" customHeight="1"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21:40" ht="15.75" customHeight="1"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21:40" ht="15.75" customHeight="1"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21:40" ht="15.75" customHeight="1"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21:40" ht="15.75" customHeight="1"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21:40" ht="15.75" customHeight="1"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21:40" ht="15.75" customHeight="1"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21:40" ht="15.75" customHeight="1"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21:40" ht="15.75" customHeight="1"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21:40" ht="15.75" customHeight="1"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21:40" ht="15.75" customHeight="1"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21:40" ht="15.75" customHeight="1"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21:40" ht="15.75" customHeight="1"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21:40" ht="15.75" customHeight="1"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21:40" ht="15.75" customHeight="1"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21:40" ht="15.75" customHeight="1"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21:40" ht="15.75" customHeight="1"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21:40" ht="15.75" customHeight="1"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21:40" ht="15.75" customHeight="1"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21:40" ht="15.75" customHeight="1"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21:40" ht="15.75" customHeight="1"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21:40" ht="15.75" customHeight="1"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21:40" ht="15.75" customHeight="1"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21:40" ht="15.75" customHeight="1"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21:40" ht="15.75" customHeight="1"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21:40" ht="15.75" customHeight="1"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21:40" ht="15.75" customHeight="1"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21:40" ht="15.75" customHeight="1"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21:40" ht="15.75" customHeight="1"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21:40" ht="15.75" customHeight="1"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21:40" ht="15.75" customHeight="1"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21:40" ht="15.75" customHeight="1"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21:40" ht="15.75" customHeight="1"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21:40" ht="15.75" customHeight="1"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21:40" ht="15.75" customHeight="1"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21:40" ht="15.75" customHeight="1"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21:40" ht="15.75" customHeight="1"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21:40" ht="15.75" customHeight="1"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21:40" ht="15.75" customHeight="1"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21:40" ht="15.75" customHeight="1"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21:40" ht="15.75" customHeight="1"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21:40" ht="15.75" customHeight="1"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21:40" ht="15.75" customHeight="1"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21:40" ht="15.75" customHeight="1"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21:40" ht="15.75" customHeight="1"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21:40" ht="15.75" customHeight="1"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21:40" ht="15.75" customHeight="1"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21:40" ht="15.75" customHeight="1"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21:40" ht="15.75" customHeight="1"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21:40" ht="15.75" customHeight="1"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21:40" ht="15.75" customHeight="1"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21:40" ht="15.75" customHeight="1"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21:40" ht="15.75" customHeight="1"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21:40" ht="15.75" customHeight="1"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21:40" ht="15.75" customHeight="1"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21:40" ht="15.75" customHeight="1"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21:40" ht="15.75" customHeight="1"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21:40" ht="15.75" customHeight="1"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21:40" ht="15.75" customHeight="1"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21:40" ht="15.75" customHeight="1"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21:40" ht="15.75" customHeight="1"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21:40" ht="15.75" customHeight="1"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21:40" ht="15.75" customHeight="1"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21:40" ht="15.75" customHeight="1"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21:40" ht="15.75" customHeight="1"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21:40" ht="15.75" customHeight="1"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21:40" ht="15.75" customHeight="1"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21:40" ht="15.75" customHeight="1"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21:40" ht="15.75" customHeight="1"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21:40" ht="15.75" customHeight="1"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21:40" ht="15.75" customHeight="1"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21:40" ht="15.75" customHeight="1"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21:40" ht="15.75" customHeight="1"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21:40" ht="15.75" customHeight="1"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21:40" ht="15.75" customHeight="1"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21:40" ht="15.75" customHeight="1"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21:40" ht="15.75" customHeight="1"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21:40" ht="15.75" customHeight="1"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21:40" ht="15.75" customHeight="1"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21:40" ht="15.75" customHeight="1"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21:40" ht="15.75" customHeight="1"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21:40" ht="15.75" customHeight="1"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21:40" ht="15.75" customHeight="1"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21:40" ht="15.75" customHeight="1"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21:40" ht="15.75" customHeight="1"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21:40" ht="15.75" customHeight="1"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21:40" ht="15.75" customHeight="1"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21:40" ht="15.75" customHeight="1"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21:40" ht="15.75" customHeight="1"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21:40" ht="15.75" customHeight="1"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21:40" ht="15.75" customHeight="1"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21:40" ht="15.75" customHeight="1"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21:40" ht="15.75" customHeight="1"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21:40" ht="15.75" customHeight="1"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21:40" ht="15.75" customHeight="1"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21:40" ht="15.75" customHeight="1"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21:40" ht="15.75" customHeight="1"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21:40" ht="15.75" customHeight="1"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21:40" ht="15.75" customHeight="1"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21:40" ht="15.75" customHeight="1"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21:40" ht="15.75" customHeight="1"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21:40" ht="15.75" customHeight="1"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21:40" ht="15.75" customHeight="1"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21:40" ht="15.75" customHeight="1"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21:40" ht="15.75" customHeight="1"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21:40" ht="15.75" customHeight="1"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21:40" ht="15.75" customHeight="1"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21:40" ht="15.75" customHeight="1"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21:40" ht="15.75" customHeight="1"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21:40" ht="15.75" customHeight="1"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21:40" ht="15.75" customHeight="1"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21:40" ht="15.75" customHeight="1"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21:40" ht="15.75" customHeight="1"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21:40" ht="15.75" customHeight="1"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21:40" ht="15.75" customHeight="1"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21:40" ht="15.75" customHeight="1"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21:40" ht="15.75" customHeight="1"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21:40" ht="15.75" customHeight="1"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21:40" ht="15.75" customHeight="1"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21:40" ht="15.75" customHeight="1"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21:40" ht="15.75" customHeight="1"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21:40" ht="15.75" customHeight="1"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21:40" ht="15.75" customHeight="1"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21:40" ht="15.75" customHeight="1"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21:40" ht="15.75" customHeight="1"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21:40" ht="15.75" customHeight="1"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21:40" ht="15.75" customHeight="1"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21:40" ht="15.75" customHeight="1"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21:40" ht="15.75" customHeight="1"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21:40" ht="15.75" customHeight="1"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21:40" ht="15.75" customHeight="1"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21:40" ht="15.75" customHeight="1"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21:40" ht="15.75" customHeight="1"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21:40" ht="15.75" customHeight="1"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21:40" ht="15.75" customHeight="1"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21:40" ht="15.75" customHeight="1"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21:40" ht="15.75" customHeight="1"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21:40" ht="15.75" customHeight="1"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21:40" ht="15.75" customHeight="1"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21:40" ht="15.75" customHeight="1"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21:40" ht="15.75" customHeight="1"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21:40" ht="15.75" customHeight="1"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21:40" ht="15.75" customHeight="1"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21:40" ht="15.75" customHeight="1"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21:40" ht="15.75" customHeight="1"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21:40" ht="15.75" customHeight="1"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21:40" ht="15.75" customHeight="1"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21:40" ht="15.75" customHeight="1"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21:40" ht="15.75" customHeight="1"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21:40" ht="15.75" customHeight="1"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21:40" ht="15.75" customHeight="1"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21:40" ht="15.75" customHeight="1"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21:40" ht="15.75" customHeight="1"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21:40" ht="15.75" customHeight="1"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21:40" ht="15.75" customHeight="1"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21:40" ht="15.75" customHeight="1"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21:40" ht="15.75" customHeight="1"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21:40" ht="15.75" customHeight="1"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21:40" ht="15.75" customHeight="1"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21:40" ht="15.75" customHeight="1"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21:40" ht="15.75" customHeight="1"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21:40" ht="15.75" customHeight="1"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21:40" ht="15.75" customHeight="1"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21:40" ht="15.75" customHeight="1"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21:40" ht="15.75" customHeight="1"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21:40" ht="15.75" customHeight="1"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21:40" ht="15.75" customHeight="1"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21:40" ht="15.75" customHeight="1"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21:40" ht="15.75" customHeight="1"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21:40" ht="15.75" customHeight="1"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21:40" ht="15.75" customHeight="1"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21:40" ht="15.75" customHeight="1"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21:40" ht="15.75" customHeight="1"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21:40" ht="15.75" customHeight="1"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21:40" ht="15.75" customHeight="1"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21:40" ht="15.75" customHeight="1"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21:40" ht="15.75" customHeight="1"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21:40" ht="15.75" customHeight="1"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21:40" ht="15.75" customHeight="1"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21:40" ht="15.75" customHeight="1"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21:40" ht="15.75" customHeight="1"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21:40" ht="15.75" customHeight="1"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21:40" ht="15.75" customHeight="1"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21:40" ht="15.75" customHeight="1"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21:40" ht="15.75" customHeight="1"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21:40" ht="15.75" customHeight="1"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21:40" ht="15.75" customHeight="1"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21:40" ht="15.75" customHeight="1"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21:40" ht="15.75" customHeight="1"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21:40" ht="15.75" customHeight="1"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21:40" ht="15.75" customHeight="1"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21:40" ht="15.75" customHeight="1"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21:40" ht="15.75" customHeight="1"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21:40" ht="15.75" customHeight="1"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21:40" ht="15.75" customHeight="1"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21:40" ht="15.75" customHeight="1"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21:40" ht="15.75" customHeight="1"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21:40" ht="15.75" customHeight="1"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21:40" ht="15.75" customHeight="1"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21:40" ht="15.75" customHeight="1"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21:40" ht="15.75" customHeight="1"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21:40" ht="15.75" customHeight="1"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21:40" ht="15.75" customHeight="1"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21:40" ht="15.75" customHeight="1"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21:40" ht="15.75" customHeight="1"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21:40" ht="15.75" customHeight="1"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21:40" ht="15.75" customHeight="1"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21:40" ht="15.75" customHeight="1"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21:40" ht="15.75" customHeight="1"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21:40" ht="15.75" customHeight="1"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21:40" ht="15.75" customHeight="1"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21:40" ht="15.75" customHeight="1"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21:40" ht="15.75" customHeight="1"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21:40" ht="15.75" customHeight="1"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21:40" ht="15.75" customHeight="1"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21:40" ht="15.75" customHeight="1"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21:40" ht="15.75" customHeight="1"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21:40" ht="15.75" customHeight="1"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21:40" ht="15.75" customHeight="1"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21:40" ht="15.75" customHeight="1"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21:40" ht="15.75" customHeight="1"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21:40" ht="15.75" customHeight="1"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21:40" ht="15.75" customHeight="1"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21:40" ht="15.75" customHeight="1"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21:40" ht="15.75" customHeight="1"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21:40" ht="15.75" customHeight="1"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21:40" ht="15.75" customHeight="1"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21:40" ht="15.75" customHeight="1"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21:40" ht="15.75" customHeight="1"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21:40" ht="15.75" customHeight="1"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21:40" ht="15.75" customHeight="1"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21:40" ht="15.75" customHeight="1"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21:40" ht="15.75" customHeight="1"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21:40" ht="15.75" customHeight="1"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21:40" ht="15.75" customHeight="1"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21:40" ht="15.75" customHeight="1"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21:40" ht="15.75" customHeight="1"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21:40" ht="15.75" customHeight="1"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21:40" ht="15.75" customHeight="1"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21:40" ht="15.75" customHeight="1"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21:40" ht="15.75" customHeight="1"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21:40" ht="15.75" customHeight="1"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21:40" ht="15.75" customHeight="1"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21:40" ht="15.75" customHeight="1"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21:40" ht="15.75" customHeight="1"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21:40" ht="15.75" customHeight="1"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21:40" ht="15.75" customHeight="1"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21:40" ht="15.75" customHeight="1"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21:40" ht="15.75" customHeight="1"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21:40" ht="15.75" customHeight="1"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21:40" ht="15.75" customHeight="1"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21:40" ht="15.75" customHeight="1"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21:40" ht="15.75" customHeight="1"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21:40" ht="15.75" customHeight="1"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21:40" ht="15.75" customHeight="1"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21:40" ht="15.75" customHeight="1"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21:40" ht="15.75" customHeight="1"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21:40" ht="15.75" customHeight="1"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21:40" ht="15.75" customHeight="1"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21:40" ht="15.75" customHeight="1"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21:40" ht="15.75" customHeight="1"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21:40" ht="15.75" customHeight="1"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21:40" ht="15.75" customHeight="1"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21:40" ht="15.75" customHeight="1"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21:40" ht="15.75" customHeight="1"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21:40" ht="15.75" customHeight="1"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21:40" ht="15.75" customHeight="1"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21:40" ht="15.75" customHeight="1"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21:40" ht="15.75" customHeight="1"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21:40" ht="15.75" customHeight="1"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21:40" ht="15.75" customHeight="1"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21:40" ht="15.75" customHeight="1"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21:40" ht="15.75" customHeight="1"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21:40" ht="15.75" customHeight="1"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21:40" ht="15.75" customHeight="1"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21:40" ht="15.75" customHeight="1"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21:40" ht="15.75" customHeight="1"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21:40" ht="15.75" customHeight="1"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21:40" ht="15.75" customHeight="1"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21:40" ht="15.75" customHeight="1"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21:40" ht="15.75" customHeight="1"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21:40" ht="15.75" customHeight="1"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21:40" ht="15.75" customHeight="1"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21:40" ht="15.75" customHeight="1"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21:40" ht="15.75" customHeight="1"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21:40" ht="15.75" customHeight="1"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21:40" ht="15.75" customHeight="1"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21:40" ht="15.75" customHeight="1"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21:40" ht="15.75" customHeight="1"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21:40" ht="15.75" customHeight="1"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21:40" ht="15.75" customHeight="1"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21:40" ht="15.75" customHeight="1"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21:40" ht="15.75" customHeight="1"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21:40" ht="15.75" customHeight="1"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21:40" ht="15.75" customHeight="1"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21:40" ht="15.75" customHeight="1"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21:40" ht="15.75" customHeight="1"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21:40" ht="15.75" customHeight="1"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21:40" ht="15.75" customHeight="1"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21:40" ht="15.75" customHeight="1"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21:40" ht="15.75" customHeight="1"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21:40" ht="15.75" customHeight="1"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21:40" ht="15.75" customHeight="1"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21:40" ht="15.75" customHeight="1"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21:40" ht="15.75" customHeight="1"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21:40" ht="15.75" customHeight="1"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21:40" ht="15.75" customHeight="1"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21:40" ht="15.75" customHeight="1"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21:40" ht="15.75" customHeight="1"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21:40" ht="15.75" customHeight="1"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21:40" ht="15.75" customHeight="1"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21:40" ht="15.75" customHeight="1"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21:40" ht="15.75" customHeight="1"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21:40" ht="15.75" customHeight="1"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21:40" ht="15.75" customHeight="1"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21:40" ht="15.75" customHeight="1"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21:40" ht="15.75" customHeight="1"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21:40" ht="15.75" customHeight="1"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21:40" ht="15.75" customHeight="1"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21:40" ht="15.75" customHeight="1"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21:40" ht="15.75" customHeight="1"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21:40" ht="15.75" customHeight="1"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21:40" ht="15.75" customHeight="1"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21:40" ht="15.75" customHeight="1"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21:40" ht="15.75" customHeight="1"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21:40" ht="15.75" customHeight="1"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21:40" ht="15.75" customHeight="1"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21:40" ht="15.75" customHeight="1"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21:40" ht="15.75" customHeight="1"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21:40" ht="15.75" customHeight="1"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21:40" ht="15.75" customHeight="1"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21:40" ht="15.75" customHeight="1"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21:40" ht="15.75" customHeight="1"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21:40" ht="15.75" customHeight="1"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21:40" ht="15.75" customHeight="1"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21:40" ht="15.75" customHeight="1"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21:40" ht="15.75" customHeight="1"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21:40" ht="15.75" customHeight="1"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21:40" ht="15.75" customHeight="1"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21:40" ht="15.75" customHeight="1"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21:40" ht="15.75" customHeight="1"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21:40" ht="15.75" customHeight="1"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21:40" ht="15.75" customHeight="1"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21:40" ht="15.75" customHeight="1"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21:40" ht="15.75" customHeight="1"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21:40" ht="15.75" customHeight="1"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21:40" ht="15.75" customHeight="1"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21:40" ht="15.75" customHeight="1"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21:40" ht="15.75" customHeight="1"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21:40" ht="15.75" customHeight="1"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21:40" ht="15.75" customHeight="1"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21:40" ht="15.75" customHeight="1"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21:40" ht="15.75" customHeight="1"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21:40" ht="15.75" customHeight="1"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21:40" ht="15.75" customHeight="1"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21:40" ht="15.75" customHeight="1"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21:40" ht="15.75" customHeight="1"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21:40" ht="15.75" customHeight="1"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21:40" ht="15.75" customHeight="1"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21:40" ht="15.75" customHeight="1"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21:40" ht="15.75" customHeight="1"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21:40" ht="15.75" customHeight="1"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21:40" ht="15.75" customHeight="1"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21:40" ht="15.75" customHeight="1"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21:40" ht="15.75" customHeight="1"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21:40" ht="15.75" customHeight="1"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21:40" ht="15.75" customHeight="1"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21:40" ht="15.75" customHeight="1"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21:40" ht="15.75" customHeight="1"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21:40" ht="15.75" customHeight="1"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21:40" ht="15.75" customHeight="1"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21:40" ht="15.75" customHeight="1"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21:40" ht="15.75" customHeight="1"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21:40" ht="15.75" customHeight="1"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21:40" ht="15.75" customHeight="1"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21:40" ht="15.75" customHeight="1"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21:40" ht="15.75" customHeight="1"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21:40" ht="15.75" customHeight="1"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21:40" ht="15.75" customHeight="1"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21:40" ht="15.75" customHeight="1"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21:40" ht="15.75" customHeight="1"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21:40" ht="15.75" customHeight="1"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21:40" ht="15.75" customHeight="1"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21:40" ht="15.75" customHeight="1"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21:40" ht="15.75" customHeight="1"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21:40" ht="15.75" customHeight="1"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21:40" ht="15.75" customHeight="1"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21:40" ht="15.75" customHeight="1"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21:40" ht="15.75" customHeight="1"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21:40" ht="15.75" customHeight="1"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21:40" ht="15.75" customHeight="1"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21:40" ht="15.75" customHeight="1"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21:40" ht="15.75" customHeight="1"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21:40" ht="15.75" customHeight="1"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21:40" ht="15.75" customHeight="1"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21:40" ht="15.75" customHeight="1"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21:40" ht="15.75" customHeight="1"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21:40" ht="15.75" customHeight="1"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21:40" ht="15.75" customHeight="1"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21:40" ht="15.75" customHeight="1"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21:40" ht="15.75" customHeight="1"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21:40" ht="15.75" customHeight="1"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21:40" ht="15.75" customHeight="1"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21:40" ht="15.75" customHeight="1"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21:40" ht="15.75" customHeight="1"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21:40" ht="15.75" customHeight="1"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21:40" ht="15.75" customHeight="1"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21:40" ht="15.75" customHeight="1"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21:40" ht="15.75" customHeight="1"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21:40" ht="15.75" customHeight="1"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21:40" ht="15.75" customHeight="1"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21:40" ht="15.75" customHeight="1"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21:40" ht="15.75" customHeight="1"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21:40" ht="15.75" customHeight="1"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21:40" ht="15.75" customHeight="1"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21:40" ht="15.75" customHeight="1"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21:40" ht="15.75" customHeight="1"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21:40" ht="15.75" customHeight="1"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21:40" ht="15.75" customHeight="1"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21:40" ht="15.75" customHeight="1"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21:40" ht="15.75" customHeight="1"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21:40" ht="15.75" customHeight="1"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21:40" ht="15.75" customHeight="1"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21:40" ht="15.75" customHeight="1"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21:40" ht="15.75" customHeight="1"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21:40" ht="15.75" customHeight="1"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21:40" ht="15.75" customHeight="1"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21:40" ht="15.75" customHeight="1"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21:40" ht="15.75" customHeight="1"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21:40" ht="15.75" customHeight="1"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21:40" ht="15.75" customHeight="1"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21:40" ht="15.75" customHeight="1"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21:40" ht="15.75" customHeight="1"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21:40" ht="15.75" customHeight="1"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21:40" ht="15.75" customHeight="1"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21:40" ht="15.75" customHeight="1"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21:40" ht="15.75" customHeight="1"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21:40" ht="15.75" customHeight="1"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21:40" ht="15.75" customHeight="1"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21:40" ht="15.75" customHeight="1"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21:40" ht="15.75" customHeight="1"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21:40" ht="15.75" customHeight="1"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21:40" ht="15.75" customHeight="1"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21:40" ht="15.75" customHeight="1"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21:40" ht="15.75" customHeight="1"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21:40" ht="15.75" customHeight="1"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21:40" ht="15.75" customHeight="1"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21:40" ht="15.75" customHeight="1"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21:40" ht="15.75" customHeight="1"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21:40" ht="15.75" customHeight="1"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21:40" ht="15.75" customHeight="1"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21:40" ht="15.75" customHeight="1"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21:40" ht="15.75" customHeight="1"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21:40" ht="15.75" customHeight="1"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21:40" ht="15.75" customHeight="1"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21:40" ht="15.75" customHeight="1"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21:40" ht="15.75" customHeight="1"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21:40" ht="15.75" customHeight="1"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21:40" ht="15.75" customHeight="1"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21:40" ht="15.75" customHeight="1"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21:40" ht="15.75" customHeight="1"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21:40" ht="15.75" customHeight="1"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21:40" ht="15.75" customHeight="1"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21:40" ht="15.75" customHeight="1"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21:40" ht="15.75" customHeight="1"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21:40" ht="15.75" customHeight="1"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21:40" ht="15.75" customHeight="1"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21:40" ht="15.75" customHeight="1"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21:40" ht="15.75" customHeight="1"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21:40" ht="15.75" customHeight="1"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21:40" ht="15.75" customHeight="1"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21:40" ht="15.75" customHeight="1"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21:40" ht="15.75" customHeight="1"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21:40" ht="15.75" customHeight="1"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21:40" ht="15.75" customHeight="1"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21:40" ht="15.75" customHeight="1"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21:40" ht="15.75" customHeight="1"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21:40" ht="15.75" customHeight="1"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21:40" ht="15.75" customHeight="1"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21:40" ht="15.75" customHeight="1"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21:40" ht="15.75" customHeight="1"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21:40" ht="15.75" customHeight="1"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21:40" ht="15.75" customHeight="1"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21:40" ht="15.75" customHeight="1"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21:40" ht="15.75" customHeight="1"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21:40" ht="15.75" customHeight="1"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21:40" ht="15.75" customHeight="1"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21:40" ht="15.75" customHeight="1"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21:40" ht="15.75" customHeight="1"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21:40" ht="15.75" customHeight="1"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21:40" ht="15.75" customHeight="1"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21:40" ht="15.75" customHeight="1"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21:40" ht="15.75" customHeight="1"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21:40" ht="15.75" customHeight="1"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21:40" ht="15.75" customHeight="1"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21:40" ht="15.75" customHeight="1"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21:40" ht="15.75" customHeight="1"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21:40" ht="15.75" customHeight="1"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21:40" ht="15.75" customHeight="1"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21:40" ht="15.75" customHeight="1"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21:40" ht="15.75" customHeight="1"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21:40" ht="15.75" customHeight="1"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21:40" ht="15.75" customHeight="1"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21:40" ht="15.75" customHeight="1"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21:40" ht="15.75" customHeight="1"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21:40" ht="15.75" customHeight="1"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21:40" ht="15.75" customHeight="1"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21:40" ht="15.75" customHeight="1"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21:40" ht="15.75" customHeight="1"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21:40" ht="15.75" customHeight="1"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21:40" ht="15.75" customHeight="1"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21:40" ht="15.75" customHeight="1"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21:40" ht="15.75" customHeight="1"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21:40" ht="15.75" customHeight="1"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21:40" ht="15.75" customHeight="1"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21:40" ht="15.75" customHeight="1"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21:40" ht="15.75" customHeight="1"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21:40" ht="15.75" customHeight="1"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21:40" ht="15.75" customHeight="1"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21:40" ht="15.75" customHeight="1"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21:40" ht="15.75" customHeight="1"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21:40" ht="15.75" customHeight="1"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21:40" ht="15.75" customHeight="1"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21:40" ht="15.75" customHeight="1"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21:40" ht="15.75" customHeight="1"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21:40" ht="15.75" customHeight="1"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21:40" ht="15.75" customHeight="1"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21:40" ht="15.75" customHeight="1"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21:40" ht="15.75" customHeight="1"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21:40" ht="15.75" customHeight="1"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21:40" ht="15.75" customHeight="1"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21:40" ht="15.75" customHeight="1"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21:40" ht="15.75" customHeight="1"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21:40" ht="15.75" customHeight="1"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21:40" ht="15.75" customHeight="1"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21:40" ht="15.75" customHeight="1"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21:40" ht="15.75" customHeight="1"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21:40" ht="15.75" customHeight="1"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21:40" ht="15.75" customHeight="1"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21:40" ht="15.75" customHeight="1"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21:40" ht="15.75" customHeight="1"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21:40" ht="15.75" customHeight="1"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21:40" ht="15.75" customHeight="1"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21:40" ht="15.75" customHeight="1"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21:40" ht="15.75" customHeight="1"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21:40" ht="15.75" customHeight="1"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21:40" ht="15.75" customHeight="1"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21:40" ht="15.75" customHeight="1"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21:40" ht="15.75" customHeight="1"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21:40" ht="15.75" customHeight="1"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21:40" ht="15.75" customHeight="1"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21:40" ht="15.75" customHeight="1"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21:40" ht="15.75" customHeight="1"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21:40" ht="15.75" customHeight="1"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21:40" ht="15.75" customHeight="1"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21:40" ht="15.75" customHeight="1"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21:40" ht="15.75" customHeight="1"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21:40" ht="15.75" customHeight="1"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21:40" ht="15.75" customHeight="1"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21:40" ht="15.75" customHeight="1"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21:40" ht="15.75" customHeight="1"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21:40" ht="15.75" customHeight="1"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21:40" ht="15.75" customHeight="1"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21:40" ht="15.75" customHeight="1"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21:40" ht="15.75" customHeight="1"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21:40" ht="15.75" customHeight="1"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21:40" ht="15.75" customHeight="1"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21:40" ht="15.75" customHeight="1"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21:40" ht="15.75" customHeight="1"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21:40" ht="15.75" customHeight="1"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21:40" ht="15.75" customHeight="1"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21:40" ht="15.75" customHeight="1"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21:40" ht="15.75" customHeight="1"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21:40" ht="15.75" customHeight="1"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21:40" ht="15.75" customHeight="1"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21:40" ht="15.75" customHeight="1"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21:40" ht="15.75" customHeight="1"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21:40" ht="15.75" customHeight="1"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21:40" ht="15.75" customHeight="1"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21:40" ht="15.75" customHeight="1"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21:40" ht="15.75" customHeight="1"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21:40" ht="15.75" customHeight="1"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21:40" ht="15.75" customHeight="1"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21:40" ht="15.75" customHeight="1"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21:40" ht="15.75" customHeight="1"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21:40" ht="15.75" customHeight="1"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21:40" ht="15.75" customHeight="1"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21:40" ht="15.75" customHeight="1"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21:40" ht="15.75" customHeight="1"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</sheetData>
  <mergeCells count="2">
    <mergeCell ref="A1:T1"/>
    <mergeCell ref="A2:T2"/>
  </mergeCells>
  <conditionalFormatting sqref="E4:R96">
    <cfRule type="cellIs" dxfId="4" priority="1" operator="equal">
      <formula>"E"</formula>
    </cfRule>
  </conditionalFormatting>
  <conditionalFormatting sqref="T4:T96">
    <cfRule type="cellIs" dxfId="3" priority="3" operator="lessThan">
      <formula>33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H5" sqref="H5"/>
    </sheetView>
  </sheetViews>
  <sheetFormatPr defaultColWidth="14.44140625" defaultRowHeight="15" customHeight="1"/>
  <cols>
    <col min="1" max="1" width="11.33203125" customWidth="1"/>
    <col min="2" max="2" width="20.109375" customWidth="1"/>
    <col min="3" max="3" width="20.44140625" customWidth="1"/>
    <col min="4" max="4" width="16.5546875" customWidth="1"/>
    <col min="5" max="5" width="30" customWidth="1"/>
    <col min="6" max="6" width="25" customWidth="1"/>
    <col min="7" max="7" width="16.5546875" customWidth="1"/>
    <col min="8" max="26" width="9.109375" customWidth="1"/>
  </cols>
  <sheetData>
    <row r="1" spans="1:26" ht="29.25" customHeight="1">
      <c r="A1" s="155" t="str">
        <f>'Data Entry'!A1:T1</f>
        <v>KENDRIYA   VIDYALAYA    SAMBA,    JAMMU REGION</v>
      </c>
      <c r="B1" s="156"/>
      <c r="C1" s="156"/>
      <c r="D1" s="156"/>
      <c r="E1" s="156"/>
      <c r="F1" s="156"/>
      <c r="G1" s="156"/>
      <c r="H1" s="15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9.25" customHeight="1">
      <c r="A2" s="158" t="s">
        <v>324</v>
      </c>
      <c r="B2" s="156"/>
      <c r="C2" s="156"/>
      <c r="D2" s="156"/>
      <c r="E2" s="156"/>
      <c r="F2" s="156"/>
      <c r="G2" s="156"/>
      <c r="H2" s="15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54.75" customHeight="1">
      <c r="A3" s="6" t="s">
        <v>1</v>
      </c>
      <c r="B3" s="6" t="s">
        <v>36</v>
      </c>
      <c r="C3" s="6" t="s">
        <v>37</v>
      </c>
      <c r="D3" s="6" t="s">
        <v>38</v>
      </c>
      <c r="E3" s="6" t="s">
        <v>39</v>
      </c>
      <c r="F3" s="6" t="s">
        <v>40</v>
      </c>
      <c r="G3" s="6" t="s">
        <v>41</v>
      </c>
      <c r="H3" s="6" t="s">
        <v>42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42.75" customHeight="1">
      <c r="A4" s="8">
        <v>1</v>
      </c>
      <c r="B4" s="8" t="s">
        <v>43</v>
      </c>
      <c r="C4" s="9">
        <f>'Data Entry'!G115</f>
        <v>100</v>
      </c>
      <c r="D4" s="8">
        <f>'Data Entry'!T110</f>
        <v>100</v>
      </c>
      <c r="E4" s="8">
        <v>0</v>
      </c>
      <c r="F4" s="8">
        <v>0</v>
      </c>
      <c r="G4" s="10">
        <f>D4/C4*100</f>
        <v>100</v>
      </c>
      <c r="H4" s="10">
        <v>65.33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52.5" customHeight="1">
      <c r="A7" s="12" t="s">
        <v>44</v>
      </c>
      <c r="B7" s="159" t="s">
        <v>45</v>
      </c>
      <c r="C7" s="156"/>
      <c r="D7" s="156"/>
      <c r="E7" s="156"/>
      <c r="F7" s="156"/>
      <c r="G7" s="156"/>
      <c r="H7" s="157"/>
      <c r="I7" s="13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6">
      <c r="A8" s="1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4">
      <c r="A9" s="16"/>
      <c r="B9" s="4"/>
      <c r="C9" s="4"/>
      <c r="D9" s="4"/>
      <c r="E9" s="4"/>
      <c r="F9" s="4"/>
      <c r="G9" s="160" t="s">
        <v>329</v>
      </c>
      <c r="H9" s="15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4">
      <c r="A10" s="16"/>
      <c r="B10" s="4"/>
      <c r="C10" s="4"/>
      <c r="D10" s="4"/>
      <c r="E10" s="4"/>
      <c r="F10" s="4"/>
      <c r="G10" s="161" t="s">
        <v>46</v>
      </c>
      <c r="H10" s="15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4">
      <c r="A13" s="4"/>
      <c r="B13" s="4"/>
      <c r="C13" s="1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H1"/>
    <mergeCell ref="A2:H2"/>
    <mergeCell ref="B7:H7"/>
    <mergeCell ref="G9:H9"/>
    <mergeCell ref="G10:H10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999"/>
  <sheetViews>
    <sheetView workbookViewId="0">
      <selection activeCell="C14" sqref="C14"/>
    </sheetView>
  </sheetViews>
  <sheetFormatPr defaultColWidth="14.44140625" defaultRowHeight="15" customHeight="1"/>
  <cols>
    <col min="1" max="1" width="5.44140625" customWidth="1"/>
    <col min="2" max="2" width="22.6640625" customWidth="1"/>
    <col min="3" max="3" width="11.6640625" customWidth="1"/>
    <col min="4" max="4" width="13.5546875" customWidth="1"/>
    <col min="5" max="5" width="14.44140625" bestFit="1" customWidth="1"/>
    <col min="6" max="6" width="11.44140625" bestFit="1" customWidth="1"/>
    <col min="7" max="8" width="6" bestFit="1" customWidth="1"/>
    <col min="9" max="11" width="5.88671875" bestFit="1" customWidth="1"/>
    <col min="12" max="12" width="5.88671875" customWidth="1"/>
    <col min="13" max="14" width="6" bestFit="1" customWidth="1"/>
    <col min="15" max="15" width="4.77734375" bestFit="1" customWidth="1"/>
    <col min="16" max="16" width="11.44140625" bestFit="1" customWidth="1"/>
    <col min="17" max="17" width="10.109375" bestFit="1" customWidth="1"/>
    <col min="18" max="18" width="7.109375" bestFit="1" customWidth="1"/>
    <col min="19" max="19" width="5" bestFit="1" customWidth="1"/>
    <col min="20" max="20" width="14.21875" bestFit="1" customWidth="1"/>
    <col min="21" max="21" width="6.33203125" bestFit="1" customWidth="1"/>
    <col min="22" max="40" width="9.109375" customWidth="1"/>
  </cols>
  <sheetData>
    <row r="1" spans="1:40" ht="24.75" customHeight="1">
      <c r="A1" s="162" t="str">
        <f>'Data Entry'!A1:T1</f>
        <v>KENDRIYA   VIDYALAYA    SAMBA,    JAMMU REGION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7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30" customHeight="1">
      <c r="A2" s="158" t="s">
        <v>325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7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28.8">
      <c r="A3" s="18" t="s">
        <v>1</v>
      </c>
      <c r="B3" s="18" t="s">
        <v>47</v>
      </c>
      <c r="C3" s="18" t="s">
        <v>48</v>
      </c>
      <c r="D3" s="18" t="s">
        <v>49</v>
      </c>
      <c r="E3" s="18" t="s">
        <v>50</v>
      </c>
      <c r="F3" s="18" t="s">
        <v>38</v>
      </c>
      <c r="G3" s="18" t="s">
        <v>51</v>
      </c>
      <c r="H3" s="18" t="s">
        <v>52</v>
      </c>
      <c r="I3" s="18" t="s">
        <v>53</v>
      </c>
      <c r="J3" s="18" t="s">
        <v>54</v>
      </c>
      <c r="K3" s="18" t="s">
        <v>55</v>
      </c>
      <c r="L3" s="18" t="s">
        <v>56</v>
      </c>
      <c r="M3" s="18" t="s">
        <v>57</v>
      </c>
      <c r="N3" s="18" t="s">
        <v>58</v>
      </c>
      <c r="O3" s="18" t="s">
        <v>59</v>
      </c>
      <c r="P3" s="18" t="s">
        <v>60</v>
      </c>
      <c r="Q3" s="18" t="s">
        <v>61</v>
      </c>
      <c r="R3" s="18" t="s">
        <v>62</v>
      </c>
      <c r="S3" s="18" t="s">
        <v>63</v>
      </c>
      <c r="T3" s="18" t="s">
        <v>64</v>
      </c>
      <c r="U3" s="18" t="s">
        <v>65</v>
      </c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1:40" ht="14.4">
      <c r="A4" s="4">
        <v>1</v>
      </c>
      <c r="B4" s="115"/>
      <c r="C4" s="4" t="s">
        <v>66</v>
      </c>
      <c r="D4" s="4" t="s">
        <v>67</v>
      </c>
      <c r="E4" s="20">
        <f>'Data Entry'!E110</f>
        <v>100</v>
      </c>
      <c r="F4" s="20">
        <f>'Data Entry'!E111</f>
        <v>100</v>
      </c>
      <c r="G4" s="4">
        <f>COUNTIF('Data Entry'!$F$4:$F$109,"=A1")</f>
        <v>4</v>
      </c>
      <c r="H4" s="4">
        <f>COUNTIF('Data Entry'!$F$4:$F$109,"=A2")</f>
        <v>14</v>
      </c>
      <c r="I4" s="4">
        <f>COUNTIF('Data Entry'!$F$4:$F$109,"=B1")</f>
        <v>19</v>
      </c>
      <c r="J4" s="4">
        <f>COUNTIF('Data Entry'!$F$4:$F$109,"=B2")</f>
        <v>19</v>
      </c>
      <c r="K4" s="4">
        <f>COUNTIF('Data Entry'!$F$4:$F$109,"=C1")</f>
        <v>17</v>
      </c>
      <c r="L4" s="4">
        <f>COUNTIF('Data Entry'!$F$4:$F$109,"=C2")</f>
        <v>18</v>
      </c>
      <c r="M4" s="4">
        <f>COUNTIF('Data Entry'!$F$4:$F$109,"=D1")</f>
        <v>7</v>
      </c>
      <c r="N4" s="4">
        <f>COUNTIF('Data Entry'!$F$4:$F$109,"=D2")</f>
        <v>2</v>
      </c>
      <c r="O4" s="4">
        <f>COUNTIF('Data Entry'!$F$4:$F$109,"=E")</f>
        <v>0</v>
      </c>
      <c r="P4" s="21">
        <f t="shared" ref="P4:P9" si="0">SUM(G4:O4)</f>
        <v>100</v>
      </c>
      <c r="Q4" s="4">
        <f t="shared" ref="Q4:Q9" si="1">SUM(G4*8+H4*7+I4*6+J4*5+K4*4+L4*3+M4*2+N4*1+O4*0)</f>
        <v>477</v>
      </c>
      <c r="R4" s="4">
        <f t="shared" ref="R4:R9" si="2">Q4*100</f>
        <v>47700</v>
      </c>
      <c r="S4" s="4">
        <f t="shared" ref="S4:S9" si="3">E4*8</f>
        <v>800</v>
      </c>
      <c r="T4" s="22">
        <f t="shared" ref="T4:T9" si="4">R4/S4</f>
        <v>59.625</v>
      </c>
      <c r="U4" s="23">
        <f>'Data Entry'!E112</f>
        <v>72.52</v>
      </c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ht="14.4">
      <c r="A5" s="4">
        <v>2</v>
      </c>
      <c r="B5" s="115"/>
      <c r="C5" s="4" t="s">
        <v>66</v>
      </c>
      <c r="D5" s="4" t="s">
        <v>68</v>
      </c>
      <c r="E5" s="20">
        <f>'Data Entry'!G110</f>
        <v>100</v>
      </c>
      <c r="F5" s="20">
        <f>'Data Entry'!G111</f>
        <v>100</v>
      </c>
      <c r="G5" s="4">
        <f>COUNTIF('Data Entry'!$H$4:$H$109,"=A1")</f>
        <v>8</v>
      </c>
      <c r="H5" s="4">
        <f>COUNTIF('Data Entry'!$H$4:$H$109,"=A2")</f>
        <v>13</v>
      </c>
      <c r="I5" s="4">
        <f>COUNTIF('Data Entry'!$H$4:$H$109,"=B1")</f>
        <v>16</v>
      </c>
      <c r="J5" s="4">
        <f>COUNTIF('Data Entry'!$H$4:$H$109,"=B2")</f>
        <v>14</v>
      </c>
      <c r="K5" s="4">
        <f>COUNTIF('Data Entry'!$H$4:$H$109,"=C1")</f>
        <v>15</v>
      </c>
      <c r="L5" s="4">
        <f>COUNTIF('Data Entry'!$H$4:$H$109,"=C2")</f>
        <v>19</v>
      </c>
      <c r="M5" s="4">
        <f>COUNTIF('Data Entry'!$H$4:$H$109,"=D1")</f>
        <v>9</v>
      </c>
      <c r="N5" s="4">
        <f>COUNTIF('Data Entry'!$H$4:$H$109,"=D2")</f>
        <v>6</v>
      </c>
      <c r="O5" s="4">
        <f>COUNTIF('Data Entry'!$H$4:$H$109,"=E")</f>
        <v>0</v>
      </c>
      <c r="P5" s="21">
        <f t="shared" si="0"/>
        <v>100</v>
      </c>
      <c r="Q5" s="4">
        <f t="shared" si="1"/>
        <v>462</v>
      </c>
      <c r="R5" s="4">
        <f t="shared" si="2"/>
        <v>46200</v>
      </c>
      <c r="S5" s="4">
        <f t="shared" si="3"/>
        <v>800</v>
      </c>
      <c r="T5" s="22">
        <f t="shared" si="4"/>
        <v>57.75</v>
      </c>
      <c r="U5" s="23">
        <f>'Data Entry'!G112</f>
        <v>74.11</v>
      </c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14.4">
      <c r="A6" s="4">
        <v>3</v>
      </c>
      <c r="B6" s="115"/>
      <c r="C6" s="4" t="s">
        <v>66</v>
      </c>
      <c r="D6" s="21" t="s">
        <v>69</v>
      </c>
      <c r="E6" s="20">
        <f>'Data Entry'!I110</f>
        <v>100</v>
      </c>
      <c r="F6" s="20">
        <f>'Data Entry'!I111</f>
        <v>64</v>
      </c>
      <c r="G6" s="4">
        <f>COUNTIF('Data Entry'!$J$4:$J$109,"=A1")</f>
        <v>8</v>
      </c>
      <c r="H6" s="4">
        <f>COUNTIF('Data Entry'!$J$4:$J$109,"=A2")</f>
        <v>16</v>
      </c>
      <c r="I6" s="4">
        <f>COUNTIF('Data Entry'!$J$4:$J$109,"=B1")</f>
        <v>8</v>
      </c>
      <c r="J6" s="4">
        <f>COUNTIF('Data Entry'!$J$4:$J$109,"=B2")</f>
        <v>8</v>
      </c>
      <c r="K6" s="4">
        <f>COUNTIF('Data Entry'!$J$4:$J$109,"=C1")</f>
        <v>9</v>
      </c>
      <c r="L6" s="4">
        <f>COUNTIF('Data Entry'!$J$4:$J$109,"=C2")</f>
        <v>5</v>
      </c>
      <c r="M6" s="4">
        <f>COUNTIF('Data Entry'!$J$4:$J$109,"=D1")</f>
        <v>3</v>
      </c>
      <c r="N6" s="4">
        <f>COUNTIF('Data Entry'!$J$4:$J$109,"=D2")</f>
        <v>7</v>
      </c>
      <c r="O6" s="4">
        <f>COUNTIF('Data Entry'!$J$4:$J$109,"=E")</f>
        <v>0</v>
      </c>
      <c r="P6" s="21">
        <f t="shared" si="0"/>
        <v>64</v>
      </c>
      <c r="Q6" s="4">
        <f t="shared" si="1"/>
        <v>328</v>
      </c>
      <c r="R6" s="4">
        <f t="shared" si="2"/>
        <v>32800</v>
      </c>
      <c r="S6" s="4">
        <f t="shared" si="3"/>
        <v>800</v>
      </c>
      <c r="T6" s="22">
        <f t="shared" si="4"/>
        <v>41</v>
      </c>
      <c r="U6" s="23">
        <f>'Data Entry'!I112</f>
        <v>36.299999999999997</v>
      </c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14.4">
      <c r="A7" s="4">
        <v>4</v>
      </c>
      <c r="B7" s="115"/>
      <c r="C7" s="4" t="s">
        <v>66</v>
      </c>
      <c r="D7" s="21" t="s">
        <v>70</v>
      </c>
      <c r="E7" s="20">
        <f>'Data Entry'!K110</f>
        <v>100</v>
      </c>
      <c r="F7" s="20">
        <f>'Data Entry'!K111</f>
        <v>36</v>
      </c>
      <c r="G7" s="4">
        <f>COUNTIF('Data Entry'!$L$4:$L$109,"=A1")</f>
        <v>3</v>
      </c>
      <c r="H7" s="4">
        <f>COUNTIF('Data Entry'!$L$4:$L$109,"=A2")</f>
        <v>9</v>
      </c>
      <c r="I7" s="4">
        <f>COUNTIF('Data Entry'!$L$4:$L$109,"=B1")</f>
        <v>8</v>
      </c>
      <c r="J7" s="4">
        <f>COUNTIF('Data Entry'!$L$4:$L$109,"=B2")</f>
        <v>7</v>
      </c>
      <c r="K7" s="4">
        <f>COUNTIF('Data Entry'!$L$4:$L$109,"=C1")</f>
        <v>3</v>
      </c>
      <c r="L7" s="4">
        <f>COUNTIF('Data Entry'!$L$4:$L$109,"=C2")</f>
        <v>5</v>
      </c>
      <c r="M7" s="4">
        <f>COUNTIF('Data Entry'!$L$4:$L$109,"=D1")</f>
        <v>0</v>
      </c>
      <c r="N7" s="4">
        <f>COUNTIF('Data Entry'!$L$4:$L$109,"=D2")</f>
        <v>1</v>
      </c>
      <c r="O7" s="4">
        <f>COUNTIF('Data Entry'!$L$4:$L$109,"=E")</f>
        <v>0</v>
      </c>
      <c r="P7" s="21">
        <f t="shared" si="0"/>
        <v>36</v>
      </c>
      <c r="Q7" s="4">
        <f t="shared" si="1"/>
        <v>198</v>
      </c>
      <c r="R7" s="4">
        <f t="shared" si="2"/>
        <v>19800</v>
      </c>
      <c r="S7" s="4">
        <f t="shared" si="3"/>
        <v>800</v>
      </c>
      <c r="T7" s="22">
        <f t="shared" si="4"/>
        <v>24.75</v>
      </c>
      <c r="U7" s="23">
        <f>'Data Entry'!K112</f>
        <v>26.46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40" ht="14.4">
      <c r="A8" s="4">
        <v>5</v>
      </c>
      <c r="B8" s="115"/>
      <c r="C8" s="4" t="s">
        <v>66</v>
      </c>
      <c r="D8" s="21" t="s">
        <v>71</v>
      </c>
      <c r="E8" s="20">
        <f>'Data Entry'!M110</f>
        <v>100</v>
      </c>
      <c r="F8" s="20">
        <f>'Data Entry'!M111</f>
        <v>99</v>
      </c>
      <c r="G8" s="4">
        <f>COUNTIF('Data Entry'!$N$4:$N$109,"=A1")</f>
        <v>11</v>
      </c>
      <c r="H8" s="4">
        <f>COUNTIF('Data Entry'!$N$4:$N$109,"=A2")</f>
        <v>13</v>
      </c>
      <c r="I8" s="4">
        <f>COUNTIF('Data Entry'!$N$4:$N$109,"=B1")</f>
        <v>16</v>
      </c>
      <c r="J8" s="4">
        <f>COUNTIF('Data Entry'!$N$4:$N$109,"=B2")</f>
        <v>16</v>
      </c>
      <c r="K8" s="4">
        <f>COUNTIF('Data Entry'!$N$4:$N$109,"=C1")</f>
        <v>21</v>
      </c>
      <c r="L8" s="4">
        <f>COUNTIF('Data Entry'!$N$4:$N$109,"=C2")</f>
        <v>15</v>
      </c>
      <c r="M8" s="4">
        <f>COUNTIF('Data Entry'!$N$4:$N$109,"=D1")</f>
        <v>3</v>
      </c>
      <c r="N8" s="4">
        <f>COUNTIF('Data Entry'!$N$4:$N$109,"=D2")</f>
        <v>4</v>
      </c>
      <c r="O8" s="4">
        <f>COUNTIF('Data Entry'!$N$4:$N$109,"=E")</f>
        <v>1</v>
      </c>
      <c r="P8" s="21">
        <f t="shared" si="0"/>
        <v>100</v>
      </c>
      <c r="Q8" s="4">
        <f t="shared" si="1"/>
        <v>494</v>
      </c>
      <c r="R8" s="4">
        <f t="shared" si="2"/>
        <v>49400</v>
      </c>
      <c r="S8" s="4">
        <f t="shared" si="3"/>
        <v>800</v>
      </c>
      <c r="T8" s="22">
        <f t="shared" si="4"/>
        <v>61.75</v>
      </c>
      <c r="U8" s="23">
        <f>'Data Entry'!M112</f>
        <v>65.61</v>
      </c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0" ht="14.4">
      <c r="A9" s="4">
        <v>6</v>
      </c>
      <c r="B9" s="115"/>
      <c r="C9" s="4" t="s">
        <v>66</v>
      </c>
      <c r="D9" s="4" t="s">
        <v>72</v>
      </c>
      <c r="E9" s="20">
        <f>'Data Entry'!O110</f>
        <v>100</v>
      </c>
      <c r="F9" s="20">
        <f>'Data Entry'!O111</f>
        <v>100</v>
      </c>
      <c r="G9" s="4">
        <f>COUNTIF('Data Entry'!$P$4:$P$109,"=A1")</f>
        <v>3</v>
      </c>
      <c r="H9" s="4">
        <f>COUNTIF('Data Entry'!$P$4:$P$109,"=A2")</f>
        <v>8</v>
      </c>
      <c r="I9" s="4">
        <f>COUNTIF('Data Entry'!$P$4:$P$109,"=B1")</f>
        <v>9</v>
      </c>
      <c r="J9" s="4">
        <f>COUNTIF('Data Entry'!$P$4:$P$109,"=B2")</f>
        <v>16</v>
      </c>
      <c r="K9" s="4">
        <f>COUNTIF('Data Entry'!$P$4:$P$109,"=C1")</f>
        <v>13</v>
      </c>
      <c r="L9" s="4">
        <f>COUNTIF('Data Entry'!$P$4:$P$109,"=C2")</f>
        <v>19</v>
      </c>
      <c r="M9" s="4">
        <f>COUNTIF('Data Entry'!$P$4:$P$109,"=D1")</f>
        <v>20</v>
      </c>
      <c r="N9" s="4">
        <f>COUNTIF('Data Entry'!$P$4:$P$109,"=D2")</f>
        <v>12</v>
      </c>
      <c r="O9" s="4">
        <f>COUNTIF('Data Entry'!$P$4:$P$109,"=E")</f>
        <v>0</v>
      </c>
      <c r="P9" s="21">
        <f t="shared" si="0"/>
        <v>100</v>
      </c>
      <c r="Q9" s="4">
        <f t="shared" si="1"/>
        <v>375</v>
      </c>
      <c r="R9" s="4">
        <f t="shared" si="2"/>
        <v>37500</v>
      </c>
      <c r="S9" s="4">
        <f t="shared" si="3"/>
        <v>800</v>
      </c>
      <c r="T9" s="22">
        <f t="shared" si="4"/>
        <v>46.875</v>
      </c>
      <c r="U9" s="23">
        <f>'Data Entry'!O112</f>
        <v>65.83</v>
      </c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ht="14.4">
      <c r="A10" s="4"/>
      <c r="B10" s="4"/>
      <c r="C10" s="4"/>
      <c r="D10" s="21"/>
      <c r="E10" s="20"/>
      <c r="F10" s="20"/>
      <c r="G10" s="4"/>
      <c r="H10" s="4"/>
      <c r="I10" s="4"/>
      <c r="J10" s="4"/>
      <c r="K10" s="4"/>
      <c r="L10" s="4"/>
      <c r="M10" s="4"/>
      <c r="N10" s="4"/>
      <c r="O10" s="4"/>
      <c r="P10" s="21"/>
      <c r="Q10" s="4"/>
      <c r="R10" s="4"/>
      <c r="S10" s="4"/>
      <c r="T10" s="22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40" ht="14.4">
      <c r="A11" s="24"/>
      <c r="B11" s="24" t="s">
        <v>73</v>
      </c>
      <c r="C11" s="24"/>
      <c r="D11" s="24"/>
      <c r="E11" s="25">
        <f t="shared" ref="E11:P11" si="5">SUM(E4:E9)</f>
        <v>600</v>
      </c>
      <c r="F11" s="25">
        <f t="shared" si="5"/>
        <v>499</v>
      </c>
      <c r="G11" s="24">
        <f t="shared" si="5"/>
        <v>37</v>
      </c>
      <c r="H11" s="24">
        <f t="shared" si="5"/>
        <v>73</v>
      </c>
      <c r="I11" s="24">
        <f t="shared" si="5"/>
        <v>76</v>
      </c>
      <c r="J11" s="24">
        <f t="shared" si="5"/>
        <v>80</v>
      </c>
      <c r="K11" s="24">
        <f t="shared" si="5"/>
        <v>78</v>
      </c>
      <c r="L11" s="24">
        <f t="shared" si="5"/>
        <v>81</v>
      </c>
      <c r="M11" s="24">
        <f t="shared" si="5"/>
        <v>42</v>
      </c>
      <c r="N11" s="24">
        <f t="shared" si="5"/>
        <v>32</v>
      </c>
      <c r="O11" s="24">
        <f t="shared" si="5"/>
        <v>1</v>
      </c>
      <c r="P11" s="24">
        <f t="shared" si="5"/>
        <v>500</v>
      </c>
      <c r="Q11" s="24">
        <f>SUM(G11*8+H11*7+I11*6+J11*5+K11*4+L11*3+M11*2+N11*1+O11*0)</f>
        <v>2334</v>
      </c>
      <c r="R11" s="24">
        <f>Q11*100</f>
        <v>233400</v>
      </c>
      <c r="S11" s="24">
        <f>E11*8</f>
        <v>4800</v>
      </c>
      <c r="T11" s="26">
        <f>R11/S11</f>
        <v>48.625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0" ht="14.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ht="14.4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0" ht="14.4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60" t="s">
        <v>329</v>
      </c>
      <c r="Q14" s="157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ht="14.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61" t="s">
        <v>46</v>
      </c>
      <c r="Q15" s="157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 ht="14.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4.4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23.4">
      <c r="A18" s="163" t="s">
        <v>337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5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s="118" customFormat="1" ht="14.4">
      <c r="A19" s="117" t="s">
        <v>1</v>
      </c>
      <c r="B19" s="117" t="s">
        <v>47</v>
      </c>
      <c r="C19" s="117" t="s">
        <v>48</v>
      </c>
      <c r="D19" s="117" t="s">
        <v>49</v>
      </c>
      <c r="E19" s="117" t="s">
        <v>50</v>
      </c>
      <c r="F19" s="117" t="s">
        <v>38</v>
      </c>
      <c r="G19" s="117" t="s">
        <v>51</v>
      </c>
      <c r="H19" s="117" t="s">
        <v>52</v>
      </c>
      <c r="I19" s="117" t="s">
        <v>53</v>
      </c>
      <c r="J19" s="117" t="s">
        <v>54</v>
      </c>
      <c r="K19" s="117" t="s">
        <v>55</v>
      </c>
      <c r="L19" s="117" t="s">
        <v>56</v>
      </c>
      <c r="M19" s="117" t="s">
        <v>57</v>
      </c>
      <c r="N19" s="117" t="s">
        <v>58</v>
      </c>
      <c r="O19" s="117" t="s">
        <v>59</v>
      </c>
      <c r="P19" s="117" t="s">
        <v>60</v>
      </c>
      <c r="Q19" s="117" t="s">
        <v>61</v>
      </c>
      <c r="R19" s="117" t="s">
        <v>62</v>
      </c>
      <c r="S19" s="117" t="s">
        <v>63</v>
      </c>
      <c r="T19" s="117" t="s">
        <v>64</v>
      </c>
      <c r="U19" s="117" t="s">
        <v>65</v>
      </c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</row>
    <row r="20" spans="1:40" ht="14.4">
      <c r="A20" s="4">
        <v>1</v>
      </c>
      <c r="B20" s="4" t="s">
        <v>338</v>
      </c>
      <c r="C20" s="4" t="s">
        <v>66</v>
      </c>
      <c r="D20" s="4" t="s">
        <v>67</v>
      </c>
      <c r="E20" s="20">
        <v>50</v>
      </c>
      <c r="F20" s="20">
        <v>50</v>
      </c>
      <c r="G20" s="4">
        <v>1</v>
      </c>
      <c r="H20" s="4">
        <v>6</v>
      </c>
      <c r="I20" s="4">
        <v>9</v>
      </c>
      <c r="J20" s="4">
        <v>7</v>
      </c>
      <c r="K20" s="4">
        <v>10</v>
      </c>
      <c r="L20" s="4">
        <v>12</v>
      </c>
      <c r="M20" s="4">
        <v>5</v>
      </c>
      <c r="N20" s="4">
        <v>0</v>
      </c>
      <c r="O20" s="4">
        <v>0</v>
      </c>
      <c r="P20" s="21">
        <v>50</v>
      </c>
      <c r="Q20" s="4">
        <v>225</v>
      </c>
      <c r="R20" s="4">
        <v>22500</v>
      </c>
      <c r="S20" s="4">
        <v>400</v>
      </c>
      <c r="T20" s="22">
        <v>56.25</v>
      </c>
      <c r="U20" s="23">
        <v>70.5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s="116" customFormat="1" ht="15.75" customHeight="1">
      <c r="A21" s="4">
        <v>2</v>
      </c>
      <c r="B21" s="4" t="s">
        <v>331</v>
      </c>
      <c r="C21" s="4" t="s">
        <v>66</v>
      </c>
      <c r="D21" s="4" t="s">
        <v>68</v>
      </c>
      <c r="E21" s="20">
        <v>50</v>
      </c>
      <c r="F21" s="20">
        <v>50</v>
      </c>
      <c r="G21" s="4">
        <v>5</v>
      </c>
      <c r="H21" s="4">
        <v>3</v>
      </c>
      <c r="I21" s="4">
        <v>5</v>
      </c>
      <c r="J21" s="4">
        <v>7</v>
      </c>
      <c r="K21" s="4">
        <v>8</v>
      </c>
      <c r="L21" s="4">
        <v>14</v>
      </c>
      <c r="M21" s="4">
        <v>5</v>
      </c>
      <c r="N21" s="4">
        <v>3</v>
      </c>
      <c r="O21" s="4">
        <v>0</v>
      </c>
      <c r="P21" s="21">
        <v>50</v>
      </c>
      <c r="Q21" s="4">
        <v>213</v>
      </c>
      <c r="R21" s="4">
        <v>21300</v>
      </c>
      <c r="S21" s="4">
        <v>400</v>
      </c>
      <c r="T21" s="22">
        <v>53.25</v>
      </c>
      <c r="U21" s="23">
        <v>72.180000000000007</v>
      </c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5.75" customHeight="1">
      <c r="A22" s="4">
        <v>3</v>
      </c>
      <c r="B22" s="4" t="s">
        <v>333</v>
      </c>
      <c r="C22" s="4" t="s">
        <v>66</v>
      </c>
      <c r="D22" s="21" t="s">
        <v>69</v>
      </c>
      <c r="E22" s="20">
        <v>50</v>
      </c>
      <c r="F22" s="20">
        <v>36</v>
      </c>
      <c r="G22" s="4">
        <v>3</v>
      </c>
      <c r="H22" s="4">
        <v>9</v>
      </c>
      <c r="I22" s="4">
        <v>3</v>
      </c>
      <c r="J22" s="4">
        <v>6</v>
      </c>
      <c r="K22" s="4">
        <v>7</v>
      </c>
      <c r="L22" s="4">
        <v>2</v>
      </c>
      <c r="M22" s="4">
        <v>2</v>
      </c>
      <c r="N22" s="4">
        <v>4</v>
      </c>
      <c r="O22" s="4">
        <v>0</v>
      </c>
      <c r="P22" s="21">
        <v>36</v>
      </c>
      <c r="Q22" s="4">
        <v>177</v>
      </c>
      <c r="R22" s="4">
        <v>17700</v>
      </c>
      <c r="S22" s="4">
        <v>400</v>
      </c>
      <c r="T22" s="22">
        <v>44.25</v>
      </c>
      <c r="U22" s="23">
        <v>39.020000000000003</v>
      </c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5.75" customHeight="1">
      <c r="A23" s="4">
        <v>4</v>
      </c>
      <c r="B23" s="4" t="s">
        <v>333</v>
      </c>
      <c r="C23" s="4" t="s">
        <v>66</v>
      </c>
      <c r="D23" s="21" t="s">
        <v>70</v>
      </c>
      <c r="E23" s="20">
        <v>50</v>
      </c>
      <c r="F23" s="20">
        <v>14</v>
      </c>
      <c r="G23" s="4">
        <v>2</v>
      </c>
      <c r="H23" s="4">
        <v>4</v>
      </c>
      <c r="I23" s="4">
        <v>2</v>
      </c>
      <c r="J23" s="4">
        <v>1</v>
      </c>
      <c r="K23" s="4">
        <v>1</v>
      </c>
      <c r="L23" s="4">
        <v>3</v>
      </c>
      <c r="M23" s="4">
        <v>0</v>
      </c>
      <c r="N23" s="4">
        <v>1</v>
      </c>
      <c r="O23" s="4">
        <v>0</v>
      </c>
      <c r="P23" s="21">
        <v>14</v>
      </c>
      <c r="Q23" s="4">
        <v>75</v>
      </c>
      <c r="R23" s="4">
        <v>7500</v>
      </c>
      <c r="S23" s="4">
        <v>400</v>
      </c>
      <c r="T23" s="22">
        <v>18.75</v>
      </c>
      <c r="U23" s="23">
        <v>20.48</v>
      </c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5.75" customHeight="1">
      <c r="A24" s="4">
        <v>5</v>
      </c>
      <c r="B24" s="4" t="s">
        <v>334</v>
      </c>
      <c r="C24" s="4" t="s">
        <v>66</v>
      </c>
      <c r="D24" s="21" t="s">
        <v>71</v>
      </c>
      <c r="E24" s="20">
        <v>50</v>
      </c>
      <c r="F24" s="20">
        <v>50</v>
      </c>
      <c r="G24" s="4">
        <v>5</v>
      </c>
      <c r="H24" s="4">
        <v>5</v>
      </c>
      <c r="I24" s="4">
        <v>5</v>
      </c>
      <c r="J24" s="4">
        <v>7</v>
      </c>
      <c r="K24" s="4">
        <v>13</v>
      </c>
      <c r="L24" s="4">
        <v>10</v>
      </c>
      <c r="M24" s="4">
        <v>2</v>
      </c>
      <c r="N24" s="4">
        <v>3</v>
      </c>
      <c r="O24" s="4">
        <v>0</v>
      </c>
      <c r="P24" s="21">
        <v>50</v>
      </c>
      <c r="Q24" s="4">
        <v>229</v>
      </c>
      <c r="R24" s="4">
        <v>22900</v>
      </c>
      <c r="S24" s="4">
        <v>400</v>
      </c>
      <c r="T24" s="22">
        <v>57.25</v>
      </c>
      <c r="U24" s="23">
        <v>62.52</v>
      </c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5.75" customHeight="1">
      <c r="A25" s="4">
        <v>6</v>
      </c>
      <c r="B25" s="4" t="s">
        <v>339</v>
      </c>
      <c r="C25" s="4" t="s">
        <v>66</v>
      </c>
      <c r="D25" s="4" t="s">
        <v>72</v>
      </c>
      <c r="E25" s="20">
        <v>50</v>
      </c>
      <c r="F25" s="20">
        <v>50</v>
      </c>
      <c r="G25" s="4">
        <v>1</v>
      </c>
      <c r="H25" s="4">
        <v>3</v>
      </c>
      <c r="I25" s="4">
        <v>5</v>
      </c>
      <c r="J25" s="4">
        <v>7</v>
      </c>
      <c r="K25" s="4">
        <v>3</v>
      </c>
      <c r="L25" s="4">
        <v>12</v>
      </c>
      <c r="M25" s="4">
        <v>12</v>
      </c>
      <c r="N25" s="4">
        <v>7</v>
      </c>
      <c r="O25" s="4">
        <v>0</v>
      </c>
      <c r="P25" s="21">
        <v>50</v>
      </c>
      <c r="Q25" s="4">
        <v>173</v>
      </c>
      <c r="R25" s="4">
        <v>17300</v>
      </c>
      <c r="S25" s="4">
        <v>400</v>
      </c>
      <c r="T25" s="22">
        <v>43.25</v>
      </c>
      <c r="U25" s="23">
        <v>63.72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5.75" customHeight="1">
      <c r="A26" s="24"/>
      <c r="B26" s="24" t="s">
        <v>73</v>
      </c>
      <c r="C26" s="24"/>
      <c r="D26" s="24"/>
      <c r="E26" s="25">
        <v>300</v>
      </c>
      <c r="F26" s="25">
        <v>250</v>
      </c>
      <c r="G26" s="24">
        <v>17</v>
      </c>
      <c r="H26" s="24">
        <v>30</v>
      </c>
      <c r="I26" s="24">
        <v>29</v>
      </c>
      <c r="J26" s="24">
        <v>35</v>
      </c>
      <c r="K26" s="24">
        <v>42</v>
      </c>
      <c r="L26" s="24">
        <v>53</v>
      </c>
      <c r="M26" s="24">
        <v>26</v>
      </c>
      <c r="N26" s="24">
        <v>18</v>
      </c>
      <c r="O26" s="24">
        <v>0</v>
      </c>
      <c r="P26" s="24">
        <v>250</v>
      </c>
      <c r="Q26" s="24">
        <v>1092</v>
      </c>
      <c r="R26" s="24">
        <v>109200</v>
      </c>
      <c r="S26" s="24">
        <v>2400</v>
      </c>
      <c r="T26" s="26">
        <v>45.5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22.8" customHeight="1">
      <c r="A27" s="163" t="s">
        <v>340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5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s="118" customFormat="1" ht="14.4">
      <c r="A28" s="117" t="s">
        <v>1</v>
      </c>
      <c r="B28" s="117" t="s">
        <v>47</v>
      </c>
      <c r="C28" s="117" t="s">
        <v>48</v>
      </c>
      <c r="D28" s="117" t="s">
        <v>49</v>
      </c>
      <c r="E28" s="117" t="s">
        <v>50</v>
      </c>
      <c r="F28" s="117" t="s">
        <v>38</v>
      </c>
      <c r="G28" s="117" t="s">
        <v>51</v>
      </c>
      <c r="H28" s="117" t="s">
        <v>52</v>
      </c>
      <c r="I28" s="117" t="s">
        <v>53</v>
      </c>
      <c r="J28" s="117" t="s">
        <v>54</v>
      </c>
      <c r="K28" s="117" t="s">
        <v>55</v>
      </c>
      <c r="L28" s="117" t="s">
        <v>56</v>
      </c>
      <c r="M28" s="117" t="s">
        <v>57</v>
      </c>
      <c r="N28" s="117" t="s">
        <v>58</v>
      </c>
      <c r="O28" s="117" t="s">
        <v>59</v>
      </c>
      <c r="P28" s="117" t="s">
        <v>60</v>
      </c>
      <c r="Q28" s="117" t="s">
        <v>61</v>
      </c>
      <c r="R28" s="117" t="s">
        <v>62</v>
      </c>
      <c r="S28" s="117" t="s">
        <v>63</v>
      </c>
      <c r="T28" s="117" t="s">
        <v>64</v>
      </c>
      <c r="U28" s="117" t="s">
        <v>65</v>
      </c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</row>
    <row r="29" spans="1:40" ht="15.75" customHeight="1">
      <c r="A29" s="4">
        <v>1</v>
      </c>
      <c r="B29" s="4" t="s">
        <v>330</v>
      </c>
      <c r="C29" s="4" t="s">
        <v>66</v>
      </c>
      <c r="D29" s="4" t="s">
        <v>67</v>
      </c>
      <c r="E29" s="20">
        <v>50</v>
      </c>
      <c r="F29" s="20">
        <v>50</v>
      </c>
      <c r="G29" s="4">
        <v>3</v>
      </c>
      <c r="H29" s="4">
        <v>8</v>
      </c>
      <c r="I29" s="4">
        <v>10</v>
      </c>
      <c r="J29" s="4">
        <v>12</v>
      </c>
      <c r="K29" s="4">
        <v>7</v>
      </c>
      <c r="L29" s="4">
        <v>6</v>
      </c>
      <c r="M29" s="4">
        <v>2</v>
      </c>
      <c r="N29" s="4">
        <v>2</v>
      </c>
      <c r="O29" s="4">
        <v>0</v>
      </c>
      <c r="P29" s="21">
        <v>50</v>
      </c>
      <c r="Q29" s="4">
        <v>252</v>
      </c>
      <c r="R29" s="4">
        <v>25200</v>
      </c>
      <c r="S29" s="4">
        <v>400</v>
      </c>
      <c r="T29" s="22">
        <v>63</v>
      </c>
      <c r="U29" s="23">
        <v>74.540000000000006</v>
      </c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5.75" customHeight="1">
      <c r="A30" s="4">
        <v>2</v>
      </c>
      <c r="B30" s="4" t="s">
        <v>331</v>
      </c>
      <c r="C30" s="4" t="s">
        <v>66</v>
      </c>
      <c r="D30" s="4" t="s">
        <v>68</v>
      </c>
      <c r="E30" s="20">
        <v>50</v>
      </c>
      <c r="F30" s="20">
        <v>50</v>
      </c>
      <c r="G30" s="4">
        <v>3</v>
      </c>
      <c r="H30" s="4">
        <v>10</v>
      </c>
      <c r="I30" s="4">
        <v>11</v>
      </c>
      <c r="J30" s="4">
        <v>7</v>
      </c>
      <c r="K30" s="4">
        <v>7</v>
      </c>
      <c r="L30" s="4">
        <v>5</v>
      </c>
      <c r="M30" s="4">
        <v>4</v>
      </c>
      <c r="N30" s="4">
        <v>3</v>
      </c>
      <c r="O30" s="4">
        <v>0</v>
      </c>
      <c r="P30" s="21">
        <v>50</v>
      </c>
      <c r="Q30" s="4">
        <v>249</v>
      </c>
      <c r="R30" s="4">
        <v>24900</v>
      </c>
      <c r="S30" s="4">
        <v>400</v>
      </c>
      <c r="T30" s="22">
        <v>62.25</v>
      </c>
      <c r="U30" s="23">
        <v>76.040000000000006</v>
      </c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5.75" customHeight="1">
      <c r="A31" s="4">
        <v>3</v>
      </c>
      <c r="B31" s="4" t="s">
        <v>332</v>
      </c>
      <c r="C31" s="4" t="s">
        <v>66</v>
      </c>
      <c r="D31" s="21" t="s">
        <v>69</v>
      </c>
      <c r="E31" s="20">
        <v>28</v>
      </c>
      <c r="F31" s="20">
        <v>28</v>
      </c>
      <c r="G31" s="4">
        <v>5</v>
      </c>
      <c r="H31" s="4">
        <v>7</v>
      </c>
      <c r="I31" s="4">
        <v>5</v>
      </c>
      <c r="J31" s="4">
        <v>2</v>
      </c>
      <c r="K31" s="4">
        <v>2</v>
      </c>
      <c r="L31" s="4">
        <v>3</v>
      </c>
      <c r="M31" s="4">
        <v>1</v>
      </c>
      <c r="N31" s="4">
        <v>3</v>
      </c>
      <c r="O31" s="4">
        <v>0</v>
      </c>
      <c r="P31" s="21">
        <v>28</v>
      </c>
      <c r="Q31" s="4">
        <v>151</v>
      </c>
      <c r="R31" s="4">
        <v>15100</v>
      </c>
      <c r="S31" s="4">
        <v>224</v>
      </c>
      <c r="T31" s="22">
        <v>67.410714285714292</v>
      </c>
      <c r="U31" s="23">
        <v>59.964285714285715</v>
      </c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5.75" customHeight="1">
      <c r="A32" s="4">
        <v>4</v>
      </c>
      <c r="B32" s="4" t="s">
        <v>332</v>
      </c>
      <c r="C32" s="4" t="s">
        <v>66</v>
      </c>
      <c r="D32" s="21" t="s">
        <v>70</v>
      </c>
      <c r="E32" s="20">
        <v>22</v>
      </c>
      <c r="F32" s="20">
        <v>22</v>
      </c>
      <c r="G32" s="4">
        <v>1</v>
      </c>
      <c r="H32" s="4">
        <v>5</v>
      </c>
      <c r="I32" s="4">
        <v>6</v>
      </c>
      <c r="J32" s="4">
        <v>6</v>
      </c>
      <c r="K32" s="4">
        <v>2</v>
      </c>
      <c r="L32" s="4">
        <v>2</v>
      </c>
      <c r="M32" s="4">
        <v>0</v>
      </c>
      <c r="N32" s="4">
        <v>0</v>
      </c>
      <c r="O32" s="4">
        <v>0</v>
      </c>
      <c r="P32" s="21">
        <v>22</v>
      </c>
      <c r="Q32" s="4">
        <v>123</v>
      </c>
      <c r="R32" s="4">
        <v>12300</v>
      </c>
      <c r="S32" s="4">
        <v>176</v>
      </c>
      <c r="T32" s="22">
        <v>69.88636363636364</v>
      </c>
      <c r="U32" s="23">
        <v>73.727272727272734</v>
      </c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.75" customHeight="1">
      <c r="A33" s="4">
        <v>5</v>
      </c>
      <c r="B33" s="4" t="s">
        <v>335</v>
      </c>
      <c r="C33" s="4" t="s">
        <v>66</v>
      </c>
      <c r="D33" s="21" t="s">
        <v>71</v>
      </c>
      <c r="E33" s="20">
        <v>50</v>
      </c>
      <c r="F33" s="20">
        <v>49</v>
      </c>
      <c r="G33" s="4">
        <v>6</v>
      </c>
      <c r="H33" s="4">
        <v>8</v>
      </c>
      <c r="I33" s="4">
        <v>11</v>
      </c>
      <c r="J33" s="4">
        <v>9</v>
      </c>
      <c r="K33" s="4">
        <v>8</v>
      </c>
      <c r="L33" s="4">
        <v>5</v>
      </c>
      <c r="M33" s="4">
        <v>1</v>
      </c>
      <c r="N33" s="4">
        <v>1</v>
      </c>
      <c r="O33" s="4">
        <v>1</v>
      </c>
      <c r="P33" s="21">
        <v>50</v>
      </c>
      <c r="Q33" s="4">
        <v>265</v>
      </c>
      <c r="R33" s="4">
        <v>26500</v>
      </c>
      <c r="S33" s="4">
        <v>400</v>
      </c>
      <c r="T33" s="22">
        <v>66.25</v>
      </c>
      <c r="U33" s="23">
        <v>68.7</v>
      </c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ht="15.75" customHeight="1">
      <c r="A34" s="4">
        <v>6</v>
      </c>
      <c r="B34" s="4" t="s">
        <v>336</v>
      </c>
      <c r="C34" s="4" t="s">
        <v>66</v>
      </c>
      <c r="D34" s="4" t="s">
        <v>72</v>
      </c>
      <c r="E34" s="20">
        <v>50</v>
      </c>
      <c r="F34" s="20">
        <v>50</v>
      </c>
      <c r="G34" s="4">
        <v>2</v>
      </c>
      <c r="H34" s="4">
        <v>5</v>
      </c>
      <c r="I34" s="4">
        <v>4</v>
      </c>
      <c r="J34" s="4">
        <v>9</v>
      </c>
      <c r="K34" s="4">
        <v>10</v>
      </c>
      <c r="L34" s="4">
        <v>7</v>
      </c>
      <c r="M34" s="4">
        <v>8</v>
      </c>
      <c r="N34" s="4">
        <v>5</v>
      </c>
      <c r="O34" s="4">
        <v>0</v>
      </c>
      <c r="P34" s="21">
        <v>50</v>
      </c>
      <c r="Q34" s="4">
        <v>202</v>
      </c>
      <c r="R34" s="4">
        <v>20200</v>
      </c>
      <c r="S34" s="4">
        <v>400</v>
      </c>
      <c r="T34" s="22">
        <v>50.5</v>
      </c>
      <c r="U34" s="23">
        <v>67.94</v>
      </c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5.75" customHeight="1">
      <c r="A35" s="24"/>
      <c r="B35" s="24" t="s">
        <v>73</v>
      </c>
      <c r="C35" s="24"/>
      <c r="D35" s="24"/>
      <c r="E35" s="25">
        <v>250</v>
      </c>
      <c r="F35" s="25">
        <v>249</v>
      </c>
      <c r="G35" s="24">
        <v>20</v>
      </c>
      <c r="H35" s="24">
        <v>43</v>
      </c>
      <c r="I35" s="24">
        <v>47</v>
      </c>
      <c r="J35" s="24">
        <v>45</v>
      </c>
      <c r="K35" s="24">
        <v>36</v>
      </c>
      <c r="L35" s="24">
        <v>28</v>
      </c>
      <c r="M35" s="24">
        <v>16</v>
      </c>
      <c r="N35" s="24">
        <v>14</v>
      </c>
      <c r="O35" s="24">
        <v>1</v>
      </c>
      <c r="P35" s="24">
        <v>250</v>
      </c>
      <c r="Q35" s="24">
        <v>1242</v>
      </c>
      <c r="R35" s="24">
        <v>124200</v>
      </c>
      <c r="S35" s="24">
        <v>2000</v>
      </c>
      <c r="T35" s="26">
        <v>62.1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161"/>
      <c r="M37" s="157"/>
      <c r="N37" s="4"/>
      <c r="O37" s="4"/>
      <c r="P37" s="4"/>
      <c r="Q37" s="4"/>
      <c r="R37" s="4"/>
      <c r="S37" s="4"/>
      <c r="T37" s="4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161"/>
      <c r="M38" s="157"/>
      <c r="N38" s="4"/>
      <c r="O38" s="4"/>
      <c r="P38" s="4"/>
      <c r="Q38" s="4"/>
      <c r="R38" s="4"/>
      <c r="S38" s="4"/>
      <c r="T38" s="4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5.75" customHeight="1">
      <c r="A41" s="27"/>
      <c r="B41" s="27"/>
      <c r="C41" s="27"/>
      <c r="D41" s="2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5.75" customHeight="1">
      <c r="A42" s="29"/>
      <c r="L42" s="4"/>
      <c r="M42" s="4"/>
      <c r="N42" s="4"/>
      <c r="O42" s="4"/>
      <c r="P42" s="4"/>
      <c r="Q42" s="4"/>
      <c r="R42" s="4"/>
      <c r="S42" s="4"/>
      <c r="T42" s="4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5.75" customHeight="1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4"/>
      <c r="M43" s="4"/>
      <c r="N43" s="4"/>
      <c r="O43" s="4"/>
      <c r="P43" s="4"/>
      <c r="Q43" s="4"/>
      <c r="R43" s="4"/>
      <c r="S43" s="4"/>
      <c r="T43" s="4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5.75" customHeigh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4"/>
      <c r="M44" s="4"/>
      <c r="N44" s="4"/>
      <c r="O44" s="4"/>
      <c r="P44" s="4"/>
      <c r="Q44" s="4"/>
      <c r="R44" s="4"/>
      <c r="S44" s="4"/>
      <c r="T44" s="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5.7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4"/>
      <c r="M45" s="4"/>
      <c r="N45" s="4"/>
      <c r="O45" s="4"/>
      <c r="P45" s="4"/>
      <c r="Q45" s="4"/>
      <c r="R45" s="4"/>
      <c r="S45" s="4"/>
      <c r="T45" s="4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5.75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4"/>
      <c r="M46" s="4"/>
      <c r="N46" s="4"/>
      <c r="O46" s="4"/>
      <c r="P46" s="4"/>
      <c r="Q46" s="4"/>
      <c r="R46" s="4"/>
      <c r="S46" s="4"/>
      <c r="T46" s="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5.75" customHeight="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4"/>
      <c r="M47" s="4"/>
      <c r="N47" s="4"/>
      <c r="O47" s="4"/>
      <c r="P47" s="4"/>
      <c r="Q47" s="4"/>
      <c r="R47" s="4"/>
      <c r="S47" s="4"/>
      <c r="T47" s="4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5.75" customHeight="1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4"/>
      <c r="M48" s="4"/>
      <c r="N48" s="4"/>
      <c r="O48" s="4"/>
      <c r="P48" s="4"/>
      <c r="Q48" s="4"/>
      <c r="R48" s="4"/>
      <c r="S48" s="4"/>
      <c r="T48" s="4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5.75" customHeight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4"/>
      <c r="M49" s="4"/>
      <c r="N49" s="4"/>
      <c r="O49" s="4"/>
      <c r="P49" s="4"/>
      <c r="Q49" s="4"/>
      <c r="R49" s="4"/>
      <c r="S49" s="4"/>
      <c r="T49" s="4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5.75" customHeight="1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4"/>
      <c r="M50" s="4"/>
      <c r="N50" s="4"/>
      <c r="O50" s="4"/>
      <c r="P50" s="4"/>
      <c r="Q50" s="4"/>
      <c r="R50" s="4"/>
      <c r="S50" s="4"/>
      <c r="T50" s="4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5.75" customHeight="1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4"/>
      <c r="M51" s="4"/>
      <c r="N51" s="4"/>
      <c r="O51" s="4"/>
      <c r="P51" s="4"/>
      <c r="Q51" s="4"/>
      <c r="R51" s="4"/>
      <c r="S51" s="4"/>
      <c r="T51" s="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29"/>
      <c r="L52" s="4"/>
      <c r="M52" s="4"/>
      <c r="N52" s="4"/>
      <c r="O52" s="4"/>
      <c r="P52" s="4"/>
      <c r="Q52" s="4"/>
      <c r="R52" s="4"/>
      <c r="S52" s="4"/>
      <c r="T52" s="4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29"/>
      <c r="C53" s="29"/>
      <c r="L53" s="4"/>
      <c r="M53" s="4"/>
      <c r="N53" s="4"/>
      <c r="O53" s="4"/>
      <c r="P53" s="4"/>
      <c r="Q53" s="4"/>
      <c r="R53" s="4"/>
      <c r="S53" s="4"/>
      <c r="T53" s="4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E54" s="29"/>
      <c r="L54" s="4"/>
      <c r="M54" s="4"/>
      <c r="N54" s="4"/>
      <c r="O54" s="4"/>
      <c r="P54" s="4"/>
      <c r="Q54" s="4"/>
      <c r="R54" s="4"/>
      <c r="S54" s="4"/>
      <c r="T54" s="4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D55" s="29"/>
      <c r="G55" s="29"/>
      <c r="L55" s="4"/>
      <c r="M55" s="4"/>
      <c r="N55" s="4"/>
      <c r="O55" s="4"/>
      <c r="P55" s="4"/>
      <c r="Q55" s="4"/>
      <c r="R55" s="4"/>
      <c r="S55" s="4"/>
      <c r="T55" s="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D56" s="29"/>
      <c r="L56" s="4"/>
      <c r="M56" s="4"/>
      <c r="N56" s="4"/>
      <c r="O56" s="4"/>
      <c r="P56" s="4"/>
      <c r="Q56" s="4"/>
      <c r="R56" s="4"/>
      <c r="S56" s="4"/>
      <c r="T56" s="4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5.75" customHeight="1">
      <c r="D57" s="29"/>
      <c r="L57" s="4"/>
      <c r="M57" s="4"/>
      <c r="N57" s="4"/>
      <c r="O57" s="4"/>
      <c r="P57" s="4"/>
      <c r="Q57" s="4"/>
      <c r="R57" s="4"/>
      <c r="S57" s="4"/>
      <c r="T57" s="4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5.75" customHeight="1">
      <c r="D58" s="29"/>
      <c r="L58" s="4"/>
      <c r="M58" s="4"/>
      <c r="N58" s="4"/>
      <c r="O58" s="4"/>
      <c r="P58" s="4"/>
      <c r="Q58" s="4"/>
      <c r="R58" s="4"/>
      <c r="S58" s="4"/>
      <c r="T58" s="4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ht="15.75" customHeight="1">
      <c r="D59" s="29"/>
      <c r="L59" s="4"/>
      <c r="M59" s="4"/>
      <c r="N59" s="4"/>
      <c r="O59" s="4"/>
      <c r="P59" s="4"/>
      <c r="Q59" s="4"/>
      <c r="R59" s="4"/>
      <c r="S59" s="4"/>
      <c r="T59" s="4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ht="15.75" customHeight="1">
      <c r="A60" s="29"/>
      <c r="L60" s="4"/>
      <c r="M60" s="4"/>
      <c r="N60" s="4"/>
      <c r="O60" s="4"/>
      <c r="P60" s="4"/>
      <c r="Q60" s="4"/>
      <c r="R60" s="4"/>
      <c r="S60" s="4"/>
      <c r="T60" s="4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 ht="15.75" customHeight="1">
      <c r="A61" s="29"/>
      <c r="B61" s="29"/>
      <c r="L61" s="4"/>
      <c r="M61" s="4"/>
      <c r="N61" s="4"/>
      <c r="O61" s="4"/>
      <c r="P61" s="4"/>
      <c r="Q61" s="4"/>
      <c r="R61" s="4"/>
      <c r="S61" s="4"/>
      <c r="T61" s="4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40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0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16"/>
      <c r="L66" s="4"/>
      <c r="M66" s="4"/>
      <c r="N66" s="4"/>
      <c r="O66" s="4"/>
      <c r="P66" s="4"/>
      <c r="Q66" s="4"/>
      <c r="R66" s="4"/>
      <c r="S66" s="4"/>
      <c r="T66" s="4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:40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:40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:40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:40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1:40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</row>
    <row r="73" spans="1:40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</row>
    <row r="74" spans="1:40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</row>
    <row r="75" spans="1:40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</row>
    <row r="76" spans="1:40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</row>
    <row r="77" spans="1:40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</row>
    <row r="78" spans="1:40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</row>
    <row r="79" spans="1:40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</row>
    <row r="80" spans="1:4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</row>
    <row r="81" spans="1:40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</row>
    <row r="82" spans="1:40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</row>
    <row r="83" spans="1:40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</row>
    <row r="84" spans="1:40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</row>
    <row r="85" spans="1:40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</row>
    <row r="86" spans="1:40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</row>
    <row r="87" spans="1:40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1:40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1:40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1:4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1:40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</row>
    <row r="92" spans="1:40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</row>
    <row r="93" spans="1:40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</row>
    <row r="94" spans="1:40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1:40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1:40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</row>
    <row r="97" spans="1:40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</row>
    <row r="98" spans="1:40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</row>
    <row r="99" spans="1:40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</row>
    <row r="100" spans="1:4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</row>
    <row r="101" spans="1:40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</row>
    <row r="102" spans="1:40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</row>
    <row r="103" spans="1:40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</row>
    <row r="104" spans="1:40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</row>
    <row r="105" spans="1:40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</row>
    <row r="106" spans="1:40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</row>
    <row r="107" spans="1:40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</row>
    <row r="108" spans="1:40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</row>
    <row r="109" spans="1:40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</row>
    <row r="110" spans="1:4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</row>
    <row r="111" spans="1:40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</row>
    <row r="112" spans="1:40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</row>
    <row r="113" spans="1:40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</row>
    <row r="114" spans="1:40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</row>
    <row r="115" spans="1:40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</row>
    <row r="116" spans="1:40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1:40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</row>
    <row r="118" spans="1:40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</row>
    <row r="119" spans="1:40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</row>
    <row r="120" spans="1:4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:40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:40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:40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:40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:40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:40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:40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:40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:40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:4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:40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:40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:40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:40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:40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:40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:40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:40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:40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: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1:40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1:40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1:40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1:40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</row>
    <row r="145" spans="1:40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</row>
    <row r="146" spans="1:40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</row>
    <row r="147" spans="1:40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</row>
    <row r="148" spans="1:40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</row>
    <row r="149" spans="1:40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</row>
    <row r="150" spans="1:4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</row>
    <row r="151" spans="1:40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</row>
    <row r="152" spans="1:40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</row>
    <row r="153" spans="1:40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</row>
    <row r="154" spans="1:40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</row>
    <row r="155" spans="1:40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</row>
    <row r="156" spans="1:40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</row>
    <row r="157" spans="1:40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</row>
    <row r="158" spans="1:40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</row>
    <row r="159" spans="1:40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</row>
    <row r="160" spans="1:4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</row>
    <row r="161" spans="1:40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</row>
    <row r="162" spans="1:40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</row>
    <row r="163" spans="1:40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</row>
    <row r="164" spans="1:40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</row>
    <row r="165" spans="1:40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</row>
    <row r="166" spans="1:40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</row>
    <row r="167" spans="1:40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</row>
    <row r="168" spans="1:40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</row>
    <row r="169" spans="1:40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</row>
    <row r="170" spans="1:4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</row>
    <row r="171" spans="1:40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</row>
    <row r="172" spans="1:40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</row>
    <row r="173" spans="1:40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</row>
    <row r="174" spans="1:40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</row>
    <row r="175" spans="1:40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</row>
    <row r="176" spans="1:40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</row>
    <row r="177" spans="1:40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</row>
    <row r="178" spans="1:40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</row>
    <row r="179" spans="1:40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</row>
    <row r="180" spans="1:4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1:40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1:40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</row>
    <row r="183" spans="1:40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</row>
    <row r="184" spans="1:4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</row>
    <row r="185" spans="1:4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</row>
    <row r="186" spans="1:4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</row>
    <row r="187" spans="1:4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</row>
    <row r="188" spans="1:4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</row>
    <row r="189" spans="1:4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</row>
    <row r="190" spans="1:4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</row>
    <row r="191" spans="1:4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</row>
    <row r="192" spans="1:4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</row>
    <row r="193" spans="1:4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</row>
    <row r="194" spans="1:4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</row>
    <row r="195" spans="1:4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</row>
    <row r="196" spans="1:4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</row>
    <row r="197" spans="1:4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</row>
    <row r="198" spans="1:4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</row>
    <row r="199" spans="1:4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</row>
    <row r="200" spans="1:4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</row>
    <row r="201" spans="1:4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</row>
    <row r="202" spans="1:4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</row>
    <row r="203" spans="1:4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</row>
    <row r="204" spans="1:4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</row>
    <row r="205" spans="1:4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</row>
    <row r="206" spans="1:4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</row>
    <row r="207" spans="1:4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</row>
    <row r="208" spans="1:4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</row>
    <row r="209" spans="1:4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</row>
    <row r="210" spans="1:4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</row>
    <row r="211" spans="1:4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</row>
    <row r="212" spans="1:4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1:4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1:4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1:4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1:4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1:4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1:4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1:4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1:4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1:4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1:4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1:4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</row>
    <row r="225" spans="1:4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</row>
    <row r="226" spans="1:4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</row>
    <row r="227" spans="1:4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</row>
    <row r="228" spans="1:4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</row>
    <row r="229" spans="1:4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</row>
    <row r="230" spans="1:4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</row>
    <row r="231" spans="1:4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</row>
    <row r="232" spans="1:4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</row>
    <row r="233" spans="1:4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</row>
    <row r="234" spans="1:4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</row>
    <row r="235" spans="1:4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</row>
    <row r="236" spans="1:4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</row>
    <row r="237" spans="1:4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</row>
    <row r="238" spans="1:4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</row>
    <row r="239" spans="1:4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</row>
    <row r="240" spans="1: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</row>
    <row r="241" spans="1:4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</row>
    <row r="242" spans="1:4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</row>
    <row r="243" spans="1:4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</row>
    <row r="244" spans="1:4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</row>
    <row r="245" spans="1:4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</row>
    <row r="246" spans="1:4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</row>
    <row r="247" spans="1:4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</row>
    <row r="248" spans="1:4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</row>
    <row r="249" spans="1:4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</row>
    <row r="250" spans="1:4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</row>
    <row r="251" spans="1:4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</row>
    <row r="252" spans="1:4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</row>
    <row r="253" spans="1:4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</row>
    <row r="254" spans="1:4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</row>
    <row r="255" spans="1:4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</row>
    <row r="256" spans="1:4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</row>
    <row r="257" spans="1:4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</row>
    <row r="258" spans="1:4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</row>
    <row r="259" spans="1:4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</row>
    <row r="260" spans="1:4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</row>
    <row r="261" spans="1:4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</row>
    <row r="262" spans="1:4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</row>
    <row r="263" spans="1:4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</row>
    <row r="264" spans="1:4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</row>
    <row r="265" spans="1:4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</row>
    <row r="266" spans="1:4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</row>
    <row r="267" spans="1:4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</row>
    <row r="268" spans="1:4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</row>
    <row r="269" spans="1:4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</row>
    <row r="270" spans="1:4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</row>
    <row r="271" spans="1:4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</row>
    <row r="272" spans="1:4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</row>
    <row r="273" spans="1:4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</row>
    <row r="274" spans="1:4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</row>
    <row r="275" spans="1:4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</row>
    <row r="276" spans="1:4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</row>
    <row r="277" spans="1:4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</row>
    <row r="278" spans="1:4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</row>
    <row r="279" spans="1:4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</row>
    <row r="280" spans="1:4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</row>
    <row r="281" spans="1:4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</row>
    <row r="282" spans="1:4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</row>
    <row r="283" spans="1:4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</row>
    <row r="284" spans="1:4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</row>
    <row r="285" spans="1:4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</row>
    <row r="286" spans="1:4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</row>
    <row r="287" spans="1:4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</row>
    <row r="288" spans="1:4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</row>
    <row r="289" spans="1:4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</row>
    <row r="290" spans="1:4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</row>
    <row r="291" spans="1:4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</row>
    <row r="292" spans="1:4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</row>
    <row r="293" spans="1:4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</row>
    <row r="294" spans="1:4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</row>
    <row r="295" spans="1:4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</row>
    <row r="296" spans="1:4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</row>
    <row r="297" spans="1:4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</row>
    <row r="298" spans="1:4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</row>
    <row r="299" spans="1:4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</row>
    <row r="300" spans="1:4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</row>
    <row r="301" spans="1:4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</row>
    <row r="302" spans="1:4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</row>
    <row r="303" spans="1:4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</row>
    <row r="304" spans="1:4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</row>
    <row r="305" spans="1:4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</row>
    <row r="306" spans="1:4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</row>
    <row r="307" spans="1:4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</row>
    <row r="308" spans="1:4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</row>
    <row r="309" spans="1:4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</row>
    <row r="310" spans="1:4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</row>
    <row r="311" spans="1:4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</row>
    <row r="312" spans="1:4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</row>
    <row r="313" spans="1:4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</row>
    <row r="314" spans="1:4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</row>
    <row r="315" spans="1:4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</row>
    <row r="316" spans="1:4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</row>
    <row r="317" spans="1:4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</row>
    <row r="318" spans="1:4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</row>
    <row r="319" spans="1:4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</row>
    <row r="320" spans="1:4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</row>
    <row r="321" spans="1:4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</row>
    <row r="322" spans="1:4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</row>
    <row r="323" spans="1:4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</row>
    <row r="324" spans="1:4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</row>
    <row r="325" spans="1:4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</row>
    <row r="326" spans="1:4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</row>
    <row r="327" spans="1:4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</row>
    <row r="328" spans="1:4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</row>
    <row r="329" spans="1:4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</row>
    <row r="330" spans="1:4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</row>
    <row r="331" spans="1:4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</row>
    <row r="332" spans="1:4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</row>
    <row r="333" spans="1:4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</row>
    <row r="334" spans="1:4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</row>
    <row r="335" spans="1:4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</row>
    <row r="336" spans="1:4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</row>
    <row r="337" spans="1:4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</row>
    <row r="338" spans="1:4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</row>
    <row r="339" spans="1:4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</row>
    <row r="340" spans="1: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</row>
    <row r="341" spans="1:4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</row>
    <row r="342" spans="1:4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</row>
    <row r="343" spans="1:4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</row>
    <row r="344" spans="1:4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</row>
    <row r="345" spans="1:4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</row>
    <row r="346" spans="1:4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</row>
    <row r="347" spans="1:4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</row>
    <row r="348" spans="1:4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</row>
    <row r="349" spans="1:4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</row>
    <row r="350" spans="1:4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</row>
    <row r="351" spans="1:4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</row>
    <row r="352" spans="1:4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</row>
    <row r="353" spans="1:4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</row>
    <row r="354" spans="1:4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</row>
    <row r="355" spans="1:4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</row>
    <row r="356" spans="1:4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</row>
    <row r="357" spans="1:4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</row>
    <row r="358" spans="1:4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</row>
    <row r="359" spans="1:4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</row>
    <row r="360" spans="1:4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</row>
    <row r="361" spans="1:4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</row>
    <row r="362" spans="1:4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</row>
    <row r="363" spans="1:4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</row>
    <row r="364" spans="1:4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</row>
    <row r="365" spans="1:4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</row>
    <row r="366" spans="1:4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</row>
    <row r="367" spans="1:4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</row>
    <row r="368" spans="1:4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</row>
    <row r="369" spans="1:4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</row>
    <row r="370" spans="1:4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</row>
    <row r="371" spans="1:4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</row>
    <row r="372" spans="1:4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</row>
    <row r="373" spans="1:4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</row>
    <row r="374" spans="1:4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</row>
    <row r="375" spans="1:4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</row>
    <row r="376" spans="1:4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</row>
    <row r="377" spans="1:4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</row>
    <row r="378" spans="1:4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</row>
    <row r="379" spans="1:4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</row>
    <row r="380" spans="1:4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</row>
    <row r="381" spans="1:4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</row>
    <row r="382" spans="1:4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</row>
    <row r="383" spans="1:4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</row>
    <row r="384" spans="1:4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</row>
    <row r="385" spans="1:4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</row>
    <row r="386" spans="1:4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</row>
    <row r="387" spans="1:4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</row>
    <row r="388" spans="1:4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</row>
    <row r="389" spans="1:4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</row>
    <row r="390" spans="1:4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</row>
    <row r="391" spans="1:4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</row>
    <row r="392" spans="1:4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</row>
    <row r="393" spans="1:4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</row>
    <row r="394" spans="1:4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</row>
    <row r="395" spans="1:4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</row>
    <row r="396" spans="1:4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</row>
    <row r="397" spans="1:4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</row>
    <row r="398" spans="1:4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</row>
    <row r="399" spans="1:4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</row>
    <row r="400" spans="1:4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</row>
    <row r="401" spans="1:4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</row>
    <row r="402" spans="1:4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</row>
    <row r="403" spans="1:4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</row>
    <row r="404" spans="1:4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</row>
    <row r="405" spans="1:4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</row>
    <row r="406" spans="1:4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</row>
    <row r="407" spans="1:4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</row>
    <row r="408" spans="1:4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</row>
    <row r="409" spans="1:4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</row>
    <row r="410" spans="1:4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</row>
    <row r="411" spans="1:4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</row>
    <row r="412" spans="1:4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</row>
    <row r="413" spans="1:4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</row>
    <row r="414" spans="1:4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</row>
    <row r="415" spans="1:4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</row>
    <row r="416" spans="1:4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</row>
    <row r="417" spans="1:4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</row>
    <row r="418" spans="1:4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</row>
    <row r="419" spans="1:4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</row>
    <row r="420" spans="1:4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</row>
    <row r="421" spans="1:4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</row>
    <row r="422" spans="1:4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</row>
    <row r="423" spans="1:4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</row>
    <row r="424" spans="1:4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</row>
    <row r="425" spans="1:4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</row>
    <row r="426" spans="1:4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</row>
    <row r="427" spans="1:4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</row>
    <row r="428" spans="1:4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</row>
    <row r="429" spans="1:4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</row>
    <row r="430" spans="1:4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</row>
    <row r="431" spans="1:4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</row>
    <row r="432" spans="1:4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</row>
    <row r="433" spans="1:4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</row>
    <row r="434" spans="1:4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</row>
    <row r="435" spans="1:4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</row>
    <row r="436" spans="1:4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</row>
    <row r="437" spans="1:4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</row>
    <row r="438" spans="1:4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</row>
    <row r="439" spans="1:4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</row>
    <row r="440" spans="1: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</row>
    <row r="441" spans="1:4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</row>
    <row r="442" spans="1:4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</row>
    <row r="443" spans="1:4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</row>
    <row r="444" spans="1:4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</row>
    <row r="445" spans="1:4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</row>
    <row r="446" spans="1:4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</row>
    <row r="447" spans="1:4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</row>
    <row r="448" spans="1:4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</row>
    <row r="449" spans="1:4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</row>
    <row r="450" spans="1:4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</row>
    <row r="451" spans="1:4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</row>
    <row r="452" spans="1:4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</row>
    <row r="453" spans="1:4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</row>
    <row r="454" spans="1:4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</row>
    <row r="455" spans="1:4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</row>
    <row r="456" spans="1:4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</row>
    <row r="457" spans="1:4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</row>
    <row r="458" spans="1:4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</row>
    <row r="459" spans="1:4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</row>
    <row r="460" spans="1:4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</row>
    <row r="461" spans="1:4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</row>
    <row r="462" spans="1:4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</row>
    <row r="463" spans="1:4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</row>
    <row r="464" spans="1:4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</row>
    <row r="465" spans="1:4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</row>
    <row r="466" spans="1:4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</row>
    <row r="467" spans="1:4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</row>
    <row r="468" spans="1:4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</row>
    <row r="469" spans="1:4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</row>
    <row r="470" spans="1:4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</row>
    <row r="471" spans="1:4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</row>
    <row r="472" spans="1:4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</row>
    <row r="473" spans="1:4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</row>
    <row r="474" spans="1:4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</row>
    <row r="475" spans="1:4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</row>
    <row r="476" spans="1:4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</row>
    <row r="477" spans="1:4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</row>
    <row r="478" spans="1:4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</row>
    <row r="479" spans="1:4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</row>
    <row r="480" spans="1:4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</row>
    <row r="481" spans="1:4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</row>
    <row r="482" spans="1:4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</row>
    <row r="483" spans="1:4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</row>
    <row r="484" spans="1:4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</row>
    <row r="485" spans="1:4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</row>
    <row r="486" spans="1:4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</row>
    <row r="487" spans="1:4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</row>
    <row r="488" spans="1:4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</row>
    <row r="489" spans="1:4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</row>
    <row r="490" spans="1:4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</row>
    <row r="491" spans="1:4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</row>
    <row r="492" spans="1:4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</row>
    <row r="493" spans="1:4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</row>
    <row r="494" spans="1:4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</row>
    <row r="495" spans="1:4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</row>
    <row r="496" spans="1:4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</row>
    <row r="497" spans="1:4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</row>
    <row r="498" spans="1:4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</row>
    <row r="499" spans="1:4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</row>
    <row r="500" spans="1:4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</row>
    <row r="501" spans="1:4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</row>
    <row r="502" spans="1:4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</row>
    <row r="503" spans="1:4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</row>
    <row r="504" spans="1:4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</row>
    <row r="505" spans="1:4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</row>
    <row r="506" spans="1:4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</row>
    <row r="507" spans="1:4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</row>
    <row r="508" spans="1:4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</row>
    <row r="509" spans="1:4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</row>
    <row r="510" spans="1:4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</row>
    <row r="511" spans="1:4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</row>
    <row r="512" spans="1:4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</row>
    <row r="513" spans="1:4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</row>
    <row r="514" spans="1:4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</row>
    <row r="515" spans="1:4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</row>
    <row r="516" spans="1:4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</row>
    <row r="517" spans="1:4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</row>
    <row r="518" spans="1:4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</row>
    <row r="519" spans="1:4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</row>
    <row r="520" spans="1:4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</row>
    <row r="521" spans="1:4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</row>
    <row r="522" spans="1:4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</row>
    <row r="523" spans="1:4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</row>
    <row r="524" spans="1:4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</row>
    <row r="525" spans="1:4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</row>
    <row r="526" spans="1:4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</row>
    <row r="527" spans="1:4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</row>
    <row r="528" spans="1:4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</row>
    <row r="529" spans="1:4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</row>
    <row r="530" spans="1:4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</row>
    <row r="531" spans="1:4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</row>
    <row r="532" spans="1:4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</row>
    <row r="533" spans="1:4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</row>
    <row r="534" spans="1:4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</row>
    <row r="535" spans="1:4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</row>
    <row r="536" spans="1:4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</row>
    <row r="537" spans="1:4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</row>
    <row r="538" spans="1:4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</row>
    <row r="539" spans="1:4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</row>
    <row r="540" spans="1: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</row>
    <row r="541" spans="1:4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</row>
    <row r="542" spans="1:4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</row>
    <row r="543" spans="1:4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</row>
    <row r="544" spans="1:4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</row>
    <row r="545" spans="1:4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</row>
    <row r="546" spans="1:4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</row>
    <row r="547" spans="1:4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</row>
    <row r="548" spans="1:4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</row>
    <row r="549" spans="1:4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</row>
    <row r="550" spans="1:4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</row>
    <row r="551" spans="1:4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</row>
    <row r="552" spans="1:4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</row>
    <row r="553" spans="1:4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</row>
    <row r="554" spans="1:4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</row>
    <row r="555" spans="1:4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</row>
    <row r="556" spans="1:4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</row>
    <row r="557" spans="1:4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</row>
    <row r="558" spans="1:4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</row>
    <row r="559" spans="1:4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</row>
    <row r="560" spans="1:4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</row>
    <row r="561" spans="1:4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</row>
    <row r="562" spans="1:4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</row>
    <row r="563" spans="1:4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</row>
    <row r="564" spans="1:4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</row>
    <row r="565" spans="1:4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</row>
    <row r="566" spans="1:4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</row>
    <row r="567" spans="1:4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</row>
    <row r="568" spans="1:4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</row>
    <row r="569" spans="1:4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</row>
    <row r="570" spans="1:4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</row>
    <row r="571" spans="1:4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</row>
    <row r="572" spans="1:4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</row>
    <row r="573" spans="1:4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</row>
    <row r="574" spans="1:4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</row>
    <row r="575" spans="1:4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</row>
    <row r="576" spans="1:4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</row>
    <row r="577" spans="1:4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</row>
    <row r="578" spans="1:4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</row>
    <row r="579" spans="1:4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</row>
    <row r="580" spans="1:4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</row>
    <row r="581" spans="1:4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</row>
    <row r="582" spans="1:4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</row>
    <row r="583" spans="1:4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</row>
    <row r="584" spans="1:4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</row>
    <row r="585" spans="1:4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</row>
    <row r="586" spans="1:4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</row>
    <row r="587" spans="1:4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</row>
    <row r="588" spans="1:4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</row>
    <row r="589" spans="1:4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</row>
    <row r="590" spans="1:4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</row>
    <row r="591" spans="1:4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</row>
    <row r="592" spans="1:4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</row>
    <row r="593" spans="1:4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</row>
    <row r="594" spans="1:4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</row>
    <row r="595" spans="1:4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</row>
    <row r="596" spans="1:4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</row>
    <row r="597" spans="1:4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</row>
    <row r="598" spans="1:4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</row>
    <row r="599" spans="1:4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</row>
    <row r="600" spans="1:4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</row>
    <row r="601" spans="1:4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</row>
    <row r="602" spans="1:4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</row>
    <row r="603" spans="1:4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</row>
    <row r="604" spans="1:4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</row>
    <row r="605" spans="1:4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</row>
    <row r="606" spans="1:4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</row>
    <row r="607" spans="1:4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</row>
    <row r="608" spans="1:4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</row>
    <row r="609" spans="1:4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</row>
    <row r="610" spans="1:4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</row>
    <row r="611" spans="1:4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</row>
    <row r="612" spans="1:4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</row>
    <row r="613" spans="1:4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</row>
    <row r="614" spans="1:4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</row>
    <row r="615" spans="1:4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</row>
    <row r="616" spans="1:4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</row>
    <row r="617" spans="1:4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</row>
    <row r="618" spans="1:4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</row>
    <row r="619" spans="1:4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</row>
    <row r="620" spans="1:4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</row>
    <row r="621" spans="1:4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</row>
    <row r="622" spans="1:4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</row>
    <row r="623" spans="1:4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</row>
    <row r="624" spans="1:4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</row>
    <row r="625" spans="1:4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</row>
    <row r="626" spans="1:4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</row>
    <row r="627" spans="1:4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</row>
    <row r="628" spans="1:4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</row>
    <row r="629" spans="1:4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</row>
    <row r="630" spans="1:4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</row>
    <row r="631" spans="1:4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</row>
    <row r="632" spans="1:4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</row>
    <row r="633" spans="1:4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</row>
    <row r="634" spans="1:4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</row>
    <row r="635" spans="1:4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</row>
    <row r="636" spans="1:4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</row>
    <row r="637" spans="1:4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</row>
    <row r="638" spans="1:4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</row>
    <row r="639" spans="1:4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</row>
    <row r="640" spans="1: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</row>
    <row r="641" spans="1:4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</row>
    <row r="642" spans="1:4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</row>
    <row r="643" spans="1:4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</row>
    <row r="644" spans="1:4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</row>
    <row r="645" spans="1:4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</row>
    <row r="646" spans="1:4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</row>
    <row r="647" spans="1:4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</row>
    <row r="648" spans="1:4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</row>
    <row r="649" spans="1:4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</row>
    <row r="650" spans="1:4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</row>
    <row r="651" spans="1:4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</row>
    <row r="652" spans="1:4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</row>
    <row r="653" spans="1:4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</row>
    <row r="654" spans="1:4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</row>
    <row r="655" spans="1:4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</row>
    <row r="656" spans="1:4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</row>
    <row r="657" spans="1:4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</row>
    <row r="658" spans="1:4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</row>
    <row r="659" spans="1:4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</row>
    <row r="660" spans="1:4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</row>
    <row r="661" spans="1:4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</row>
    <row r="662" spans="1:4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</row>
    <row r="663" spans="1:4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</row>
    <row r="664" spans="1:4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</row>
    <row r="665" spans="1:4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</row>
    <row r="666" spans="1:4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</row>
    <row r="667" spans="1:4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</row>
    <row r="668" spans="1:4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</row>
    <row r="669" spans="1:4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</row>
    <row r="670" spans="1:4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</row>
    <row r="671" spans="1:4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</row>
    <row r="672" spans="1:4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</row>
    <row r="673" spans="1:4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</row>
    <row r="674" spans="1:4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</row>
    <row r="675" spans="1:4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</row>
    <row r="676" spans="1:4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</row>
    <row r="677" spans="1:4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</row>
    <row r="678" spans="1:4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</row>
    <row r="679" spans="1:4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</row>
    <row r="680" spans="1:4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</row>
    <row r="681" spans="1:4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</row>
    <row r="682" spans="1:4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</row>
    <row r="683" spans="1:4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</row>
    <row r="684" spans="1:4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</row>
    <row r="685" spans="1:4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</row>
    <row r="686" spans="1:4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</row>
    <row r="687" spans="1:4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</row>
    <row r="688" spans="1:4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</row>
    <row r="689" spans="1:4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</row>
    <row r="690" spans="1:4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</row>
    <row r="691" spans="1:4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</row>
    <row r="692" spans="1:4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</row>
    <row r="693" spans="1:4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</row>
    <row r="694" spans="1:4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</row>
    <row r="695" spans="1:4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</row>
    <row r="696" spans="1:4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</row>
    <row r="697" spans="1:4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</row>
    <row r="698" spans="1:4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</row>
    <row r="699" spans="1:4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</row>
    <row r="700" spans="1:4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</row>
    <row r="701" spans="1:4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</row>
    <row r="702" spans="1:4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</row>
    <row r="703" spans="1:4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</row>
    <row r="704" spans="1:4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</row>
    <row r="705" spans="1:4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</row>
    <row r="706" spans="1:4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</row>
    <row r="707" spans="1:4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</row>
    <row r="708" spans="1:4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</row>
    <row r="709" spans="1:4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</row>
    <row r="710" spans="1:4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</row>
    <row r="711" spans="1:4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</row>
    <row r="712" spans="1:4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</row>
    <row r="713" spans="1:4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</row>
    <row r="714" spans="1:4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</row>
    <row r="715" spans="1:4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</row>
    <row r="716" spans="1:4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</row>
    <row r="717" spans="1:4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</row>
    <row r="718" spans="1:4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</row>
    <row r="719" spans="1:4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</row>
    <row r="720" spans="1:4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</row>
    <row r="721" spans="1:4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</row>
    <row r="722" spans="1:4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</row>
    <row r="723" spans="1:4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</row>
    <row r="724" spans="1:4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</row>
    <row r="725" spans="1:4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</row>
    <row r="726" spans="1:4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</row>
    <row r="727" spans="1:4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</row>
    <row r="728" spans="1:4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</row>
    <row r="729" spans="1:4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</row>
    <row r="730" spans="1:4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</row>
    <row r="731" spans="1:4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</row>
    <row r="732" spans="1:4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</row>
    <row r="733" spans="1:4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</row>
    <row r="734" spans="1:4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</row>
    <row r="735" spans="1:4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</row>
    <row r="736" spans="1:4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</row>
    <row r="737" spans="1:4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</row>
    <row r="738" spans="1:4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</row>
    <row r="739" spans="1:4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</row>
    <row r="740" spans="1: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</row>
    <row r="741" spans="1:4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</row>
    <row r="742" spans="1:4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</row>
    <row r="743" spans="1:4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</row>
    <row r="744" spans="1:4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</row>
    <row r="745" spans="1:4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</row>
    <row r="746" spans="1:4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</row>
    <row r="747" spans="1:4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</row>
    <row r="748" spans="1:4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</row>
    <row r="749" spans="1:4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</row>
    <row r="750" spans="1:4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</row>
    <row r="751" spans="1:4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</row>
    <row r="752" spans="1:4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</row>
    <row r="753" spans="1:4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</row>
    <row r="754" spans="1:4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</row>
    <row r="755" spans="1:4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</row>
    <row r="756" spans="1:4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</row>
    <row r="757" spans="1:4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</row>
    <row r="758" spans="1:4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</row>
    <row r="759" spans="1:4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</row>
    <row r="760" spans="1:4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</row>
    <row r="761" spans="1:4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</row>
    <row r="762" spans="1:4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</row>
    <row r="763" spans="1:4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</row>
    <row r="764" spans="1:4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</row>
    <row r="765" spans="1:4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</row>
    <row r="766" spans="1:4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</row>
    <row r="767" spans="1:4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</row>
    <row r="768" spans="1:4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</row>
    <row r="769" spans="1:4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</row>
    <row r="770" spans="1:4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</row>
    <row r="771" spans="1:4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</row>
    <row r="772" spans="1:4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</row>
    <row r="773" spans="1:4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</row>
    <row r="774" spans="1:4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</row>
    <row r="775" spans="1:4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</row>
    <row r="776" spans="1:4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</row>
    <row r="777" spans="1:4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</row>
    <row r="778" spans="1:4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</row>
    <row r="779" spans="1:4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</row>
    <row r="780" spans="1:4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</row>
    <row r="781" spans="1:4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</row>
    <row r="782" spans="1:4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</row>
    <row r="783" spans="1:4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</row>
    <row r="784" spans="1:4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</row>
    <row r="785" spans="1:4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</row>
    <row r="786" spans="1:4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</row>
    <row r="787" spans="1:4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</row>
    <row r="788" spans="1:4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</row>
    <row r="789" spans="1:4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</row>
    <row r="790" spans="1:4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</row>
    <row r="791" spans="1:4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</row>
    <row r="792" spans="1:4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</row>
    <row r="793" spans="1:4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</row>
    <row r="794" spans="1:4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</row>
    <row r="795" spans="1:4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</row>
    <row r="796" spans="1:4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</row>
    <row r="797" spans="1:4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</row>
    <row r="798" spans="1:4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</row>
    <row r="799" spans="1:4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</row>
    <row r="800" spans="1:4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</row>
    <row r="801" spans="1:4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</row>
    <row r="802" spans="1:4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</row>
    <row r="803" spans="1:4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</row>
    <row r="804" spans="1:4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</row>
    <row r="805" spans="1:4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</row>
    <row r="806" spans="1:4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</row>
    <row r="807" spans="1:4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</row>
    <row r="808" spans="1:4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</row>
    <row r="809" spans="1:4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</row>
    <row r="810" spans="1:4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</row>
    <row r="811" spans="1:4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</row>
    <row r="812" spans="1:4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</row>
    <row r="813" spans="1:4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</row>
    <row r="814" spans="1:4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</row>
    <row r="815" spans="1:4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</row>
    <row r="816" spans="1:4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</row>
    <row r="817" spans="1:4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</row>
    <row r="818" spans="1:4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</row>
    <row r="819" spans="1:4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</row>
    <row r="820" spans="1:4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</row>
    <row r="821" spans="1:4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</row>
    <row r="822" spans="1:4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</row>
    <row r="823" spans="1:4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</row>
    <row r="824" spans="1:4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</row>
    <row r="825" spans="1:4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</row>
    <row r="826" spans="1:4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</row>
    <row r="827" spans="1:4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</row>
    <row r="828" spans="1:4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</row>
    <row r="829" spans="1:4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</row>
    <row r="830" spans="1:4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</row>
    <row r="831" spans="1:4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</row>
    <row r="832" spans="1:4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</row>
    <row r="833" spans="1:4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</row>
    <row r="834" spans="1:4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</row>
    <row r="835" spans="1:4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</row>
    <row r="836" spans="1:4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</row>
    <row r="837" spans="1:4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</row>
    <row r="838" spans="1:4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</row>
    <row r="839" spans="1:4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</row>
    <row r="840" spans="1: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</row>
    <row r="841" spans="1:4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</row>
    <row r="842" spans="1:4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</row>
    <row r="843" spans="1:4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</row>
    <row r="844" spans="1:4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</row>
    <row r="845" spans="1:4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</row>
    <row r="846" spans="1:4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</row>
    <row r="847" spans="1:4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</row>
    <row r="848" spans="1:4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</row>
    <row r="849" spans="1:4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</row>
    <row r="850" spans="1:4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</row>
    <row r="851" spans="1:4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</row>
    <row r="852" spans="1:4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</row>
    <row r="853" spans="1:4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</row>
    <row r="854" spans="1:4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</row>
    <row r="855" spans="1:4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</row>
    <row r="856" spans="1:4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</row>
    <row r="857" spans="1:4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</row>
    <row r="858" spans="1:4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</row>
    <row r="859" spans="1:4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</row>
    <row r="860" spans="1:4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</row>
    <row r="861" spans="1:4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</row>
    <row r="862" spans="1:4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</row>
    <row r="863" spans="1:4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</row>
    <row r="864" spans="1:4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</row>
    <row r="865" spans="1:4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</row>
    <row r="866" spans="1:4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</row>
    <row r="867" spans="1:4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</row>
    <row r="868" spans="1:4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</row>
    <row r="869" spans="1:4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</row>
    <row r="870" spans="1:4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</row>
    <row r="871" spans="1:4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</row>
    <row r="872" spans="1:4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</row>
    <row r="873" spans="1:4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</row>
    <row r="874" spans="1:4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</row>
    <row r="875" spans="1:4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</row>
    <row r="876" spans="1:4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</row>
    <row r="877" spans="1:4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</row>
    <row r="878" spans="1:4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</row>
    <row r="879" spans="1:4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</row>
    <row r="880" spans="1:4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</row>
    <row r="881" spans="1:4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</row>
    <row r="882" spans="1:4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</row>
    <row r="883" spans="1:4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</row>
    <row r="884" spans="1:4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</row>
    <row r="885" spans="1:4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</row>
    <row r="886" spans="1:4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</row>
    <row r="887" spans="1:4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</row>
    <row r="888" spans="1:4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</row>
    <row r="889" spans="1:4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</row>
    <row r="890" spans="1:4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</row>
    <row r="891" spans="1:4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</row>
    <row r="892" spans="1:4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</row>
    <row r="893" spans="1:4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</row>
    <row r="894" spans="1:4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</row>
    <row r="895" spans="1:4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</row>
    <row r="896" spans="1:4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</row>
    <row r="897" spans="1:4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</row>
    <row r="898" spans="1:4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</row>
    <row r="899" spans="1:4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</row>
    <row r="900" spans="1:4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</row>
    <row r="901" spans="1:4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</row>
    <row r="902" spans="1:4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</row>
    <row r="903" spans="1:4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</row>
    <row r="904" spans="1:4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</row>
    <row r="905" spans="1:4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</row>
    <row r="906" spans="1:4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</row>
    <row r="907" spans="1:40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</row>
    <row r="908" spans="1:40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</row>
    <row r="909" spans="1:40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</row>
    <row r="910" spans="1:4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</row>
    <row r="911" spans="1:40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</row>
    <row r="912" spans="1:40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</row>
    <row r="913" spans="1:40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</row>
    <row r="914" spans="1:40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</row>
    <row r="915" spans="1:40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</row>
    <row r="916" spans="1:40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</row>
    <row r="917" spans="1:40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</row>
    <row r="918" spans="1:40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</row>
    <row r="919" spans="1:40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</row>
    <row r="920" spans="1:4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</row>
    <row r="921" spans="1:40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</row>
    <row r="922" spans="1:40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</row>
    <row r="923" spans="1:40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</row>
    <row r="924" spans="1:40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</row>
    <row r="925" spans="1:40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</row>
    <row r="926" spans="1:40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</row>
    <row r="927" spans="1:40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</row>
    <row r="928" spans="1:40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</row>
    <row r="929" spans="1:40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</row>
    <row r="930" spans="1:4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</row>
    <row r="931" spans="1:40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</row>
    <row r="932" spans="1:40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</row>
    <row r="933" spans="1:40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</row>
    <row r="934" spans="1:40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</row>
    <row r="935" spans="1:40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</row>
    <row r="936" spans="1:40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</row>
    <row r="937" spans="1:40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</row>
    <row r="938" spans="1:40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</row>
    <row r="939" spans="1:40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</row>
    <row r="940" spans="1: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</row>
    <row r="941" spans="1:40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</row>
    <row r="942" spans="1:40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</row>
    <row r="943" spans="1:40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</row>
    <row r="944" spans="1:40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</row>
    <row r="945" spans="1:40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</row>
    <row r="946" spans="1:40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</row>
    <row r="947" spans="1:40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</row>
    <row r="948" spans="1:40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</row>
    <row r="949" spans="1:40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</row>
    <row r="950" spans="1:4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</row>
    <row r="951" spans="1:40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</row>
    <row r="952" spans="1:40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</row>
    <row r="953" spans="1:40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</row>
    <row r="954" spans="1:40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</row>
    <row r="955" spans="1:40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</row>
    <row r="956" spans="1:40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</row>
    <row r="957" spans="1:40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</row>
    <row r="958" spans="1:40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</row>
    <row r="959" spans="1:40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</row>
    <row r="960" spans="1:4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</row>
    <row r="961" spans="1:40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</row>
    <row r="962" spans="1:40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</row>
    <row r="963" spans="1:40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</row>
    <row r="964" spans="1:40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</row>
    <row r="965" spans="1:40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</row>
    <row r="966" spans="1:40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</row>
    <row r="967" spans="1:40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</row>
    <row r="968" spans="1:40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</row>
    <row r="969" spans="1:40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</row>
    <row r="970" spans="1:4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</row>
    <row r="971" spans="1:40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</row>
    <row r="972" spans="1:40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</row>
    <row r="973" spans="1:40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</row>
    <row r="974" spans="1:40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</row>
    <row r="975" spans="1:40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</row>
    <row r="976" spans="1:40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</row>
    <row r="977" spans="1:40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</row>
    <row r="978" spans="1:40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</row>
    <row r="979" spans="1:40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</row>
    <row r="980" spans="1:4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</row>
    <row r="981" spans="1:40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</row>
    <row r="982" spans="1:40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</row>
    <row r="983" spans="1:40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</row>
    <row r="984" spans="1:40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</row>
    <row r="985" spans="1:40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</row>
    <row r="986" spans="1:40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</row>
    <row r="987" spans="1:40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</row>
    <row r="988" spans="1:40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</row>
    <row r="989" spans="1:40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</row>
    <row r="990" spans="1:4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</row>
    <row r="991" spans="1:40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</row>
    <row r="992" spans="1:40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</row>
    <row r="993" spans="1:40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</row>
    <row r="994" spans="1:40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</row>
    <row r="995" spans="1:40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</row>
    <row r="996" spans="1:40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</row>
    <row r="997" spans="1:40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</row>
    <row r="998" spans="1:40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</row>
    <row r="999" spans="1:40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</row>
  </sheetData>
  <mergeCells count="8">
    <mergeCell ref="A1:U1"/>
    <mergeCell ref="A2:U2"/>
    <mergeCell ref="L37:M37"/>
    <mergeCell ref="L38:M38"/>
    <mergeCell ref="P14:Q14"/>
    <mergeCell ref="P15:Q15"/>
    <mergeCell ref="A18:U18"/>
    <mergeCell ref="A27:U2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selection activeCell="I13" sqref="I13"/>
    </sheetView>
  </sheetViews>
  <sheetFormatPr defaultColWidth="14.44140625" defaultRowHeight="15" customHeight="1"/>
  <cols>
    <col min="1" max="1" width="7.109375" customWidth="1"/>
    <col min="2" max="2" width="12.5546875" customWidth="1"/>
    <col min="3" max="3" width="7" customWidth="1"/>
    <col min="4" max="4" width="7.88671875" customWidth="1"/>
    <col min="5" max="5" width="9.6640625" customWidth="1"/>
    <col min="6" max="6" width="9" customWidth="1"/>
    <col min="7" max="7" width="7.88671875" customWidth="1"/>
    <col min="8" max="8" width="6.5546875" customWidth="1"/>
    <col min="9" max="9" width="10.44140625" customWidth="1"/>
    <col min="10" max="10" width="8.44140625" customWidth="1"/>
    <col min="11" max="11" width="8.5546875" customWidth="1"/>
    <col min="12" max="13" width="9.109375" customWidth="1"/>
    <col min="14" max="14" width="13.5546875" customWidth="1"/>
    <col min="15" max="26" width="9.109375" customWidth="1"/>
  </cols>
  <sheetData>
    <row r="1" spans="1:26" ht="30.75" customHeight="1">
      <c r="A1" s="166" t="str">
        <f>'Data Entry'!A1:T1</f>
        <v>KENDRIYA   VIDYALAYA    SAMBA,    JAMMU REGION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7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2.5" customHeight="1">
      <c r="A2" s="167" t="s">
        <v>326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7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43.5" customHeight="1">
      <c r="A3" s="168" t="s">
        <v>1</v>
      </c>
      <c r="B3" s="168" t="s">
        <v>49</v>
      </c>
      <c r="C3" s="170" t="s">
        <v>37</v>
      </c>
      <c r="D3" s="170" t="s">
        <v>38</v>
      </c>
      <c r="E3" s="170" t="s">
        <v>39</v>
      </c>
      <c r="F3" s="170" t="s">
        <v>40</v>
      </c>
      <c r="G3" s="170" t="s">
        <v>41</v>
      </c>
      <c r="H3" s="168" t="s">
        <v>42</v>
      </c>
      <c r="I3" s="35"/>
      <c r="J3" s="171" t="s">
        <v>75</v>
      </c>
      <c r="K3" s="156"/>
      <c r="L3" s="156"/>
      <c r="M3" s="156"/>
      <c r="N3" s="156"/>
      <c r="O3" s="156"/>
      <c r="P3" s="157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48.75" customHeight="1">
      <c r="A4" s="169"/>
      <c r="B4" s="169"/>
      <c r="C4" s="169"/>
      <c r="D4" s="169"/>
      <c r="E4" s="169"/>
      <c r="F4" s="169"/>
      <c r="G4" s="169"/>
      <c r="H4" s="169"/>
      <c r="I4" s="36" t="s">
        <v>76</v>
      </c>
      <c r="J4" s="6" t="s">
        <v>77</v>
      </c>
      <c r="K4" s="6" t="s">
        <v>78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65</v>
      </c>
      <c r="Q4" s="7"/>
      <c r="R4" s="7"/>
      <c r="S4" s="37"/>
      <c r="T4" s="37"/>
      <c r="U4" s="37"/>
      <c r="V4" s="37"/>
      <c r="W4" s="37"/>
      <c r="X4" s="37"/>
      <c r="Y4" s="37"/>
      <c r="Z4" s="37"/>
    </row>
    <row r="5" spans="1:26" ht="14.4">
      <c r="A5" s="38">
        <v>1</v>
      </c>
      <c r="B5" s="28" t="str">
        <f>'Teacherwise Result'!D4</f>
        <v>ENGLISH</v>
      </c>
      <c r="C5" s="39">
        <f>'Data Entry'!E110</f>
        <v>100</v>
      </c>
      <c r="D5" s="39">
        <f>'Data Entry'!E111</f>
        <v>100</v>
      </c>
      <c r="E5" s="39">
        <f>'Data Entry'!F$111</f>
        <v>0</v>
      </c>
      <c r="F5" s="28">
        <v>0</v>
      </c>
      <c r="G5" s="39">
        <f t="shared" ref="G5:G10" si="0">D5/C5*100</f>
        <v>100</v>
      </c>
      <c r="H5" s="40">
        <f>'Teacherwise Result'!T4</f>
        <v>59.625</v>
      </c>
      <c r="I5" s="39">
        <f>COUNTIF('Data Entry'!$E$4:$E$109,"&lt;33")</f>
        <v>0</v>
      </c>
      <c r="J5" s="39">
        <f>SUM(COUNTIF('Data Entry'!$E$4:$E$109,"&gt;=33")-COUNTIF('Data Entry'!$E$4:$E$109,"&gt;44"))</f>
        <v>0</v>
      </c>
      <c r="K5" s="39">
        <f>SUM(COUNTIF('Data Entry'!$E$4:$E$109,"&gt;=45")-COUNTIF('Data Entry'!$E$4:$E$109,"&gt;59"))</f>
        <v>12</v>
      </c>
      <c r="L5" s="39">
        <f>SUM(COUNTIF('Data Entry'!$E$4:$E$109,"&gt;=60")-COUNTIF('Data Entry'!$E$4:$E$109,"&gt;74"))</f>
        <v>41</v>
      </c>
      <c r="M5" s="39">
        <f>SUM(COUNTIF('Data Entry'!$E$4:$E$109,"&gt;=75")-COUNTIF('Data Entry'!$E$4:$E$109,"&gt;89"))</f>
        <v>46</v>
      </c>
      <c r="N5" s="39">
        <f>COUNTIF('Data Entry'!$E$4:$E$109,"&gt;=90")</f>
        <v>1</v>
      </c>
      <c r="O5" s="39">
        <f t="shared" ref="O5:O10" si="1">SUM(J5:N5)</f>
        <v>100</v>
      </c>
      <c r="P5" s="41">
        <f>'Teacherwise Result'!U4</f>
        <v>72.52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4">
      <c r="A6" s="38">
        <v>2</v>
      </c>
      <c r="B6" s="28" t="str">
        <f>'Teacherwise Result'!D5</f>
        <v>HINDI</v>
      </c>
      <c r="C6" s="39">
        <f>'Data Entry'!G110</f>
        <v>100</v>
      </c>
      <c r="D6" s="39">
        <f>'Data Entry'!G111</f>
        <v>100</v>
      </c>
      <c r="E6" s="39">
        <f>'Data Entry'!H$111</f>
        <v>0</v>
      </c>
      <c r="F6" s="28">
        <v>0</v>
      </c>
      <c r="G6" s="39">
        <f t="shared" si="0"/>
        <v>100</v>
      </c>
      <c r="H6" s="40">
        <f>'Teacherwise Result'!T5</f>
        <v>57.75</v>
      </c>
      <c r="I6" s="39">
        <f>COUNTIF('Data Entry'!$G$4:$G$109,"&lt;33")</f>
        <v>0</v>
      </c>
      <c r="J6" s="39">
        <f>SUM(COUNTIF('Data Entry'!$G$4:$G$109,"&gt;=33")-COUNTIF('Data Entry'!$G$4:$G$109,"&gt;44"))</f>
        <v>1</v>
      </c>
      <c r="K6" s="39">
        <f>SUM(COUNTIF('Data Entry'!$G$4:$G$109,"&gt;=45")-COUNTIF('Data Entry'!$G$4:$G$109,"&gt;59"))</f>
        <v>11</v>
      </c>
      <c r="L6" s="39">
        <f>SUM(COUNTIF('Data Entry'!$G$4:$G$109,"&gt;=60")-COUNTIF('Data Entry'!$G$4:$G$109,"&gt;74"))</f>
        <v>37</v>
      </c>
      <c r="M6" s="39">
        <f>SUM(COUNTIF('Data Entry'!$G$4:$G$109,"&gt;=75")-COUNTIF('Data Entry'!$G$4:$G$109,"&gt;89"))</f>
        <v>43</v>
      </c>
      <c r="N6" s="39">
        <f>COUNTIF('Data Entry'!$G$4:$G$109,"&gt;=90")</f>
        <v>8</v>
      </c>
      <c r="O6" s="39">
        <f t="shared" si="1"/>
        <v>100</v>
      </c>
      <c r="P6" s="41">
        <f>'Teacherwise Result'!U5</f>
        <v>74.11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4">
      <c r="A7" s="38">
        <v>3</v>
      </c>
      <c r="B7" s="42" t="str">
        <f>'Teacherwise Result'!D6</f>
        <v>MATHS BASIC</v>
      </c>
      <c r="C7" s="39">
        <f>'Data Entry'!I110</f>
        <v>100</v>
      </c>
      <c r="D7" s="39">
        <f>'Data Entry'!I$111</f>
        <v>64</v>
      </c>
      <c r="E7" s="39">
        <v>4</v>
      </c>
      <c r="F7" s="28">
        <v>0</v>
      </c>
      <c r="G7" s="39">
        <f t="shared" si="0"/>
        <v>64</v>
      </c>
      <c r="H7" s="40">
        <f>'Teacherwise Result'!T6</f>
        <v>41</v>
      </c>
      <c r="I7" s="39">
        <f>COUNTIF('Data Entry'!$I$4:$I$109,"&lt;33")</f>
        <v>0</v>
      </c>
      <c r="J7" s="39">
        <f>SUM(COUNTIF('Data Entry'!$I$4:$I$109,"&gt;=33")-COUNTIF('Data Entry'!$I$4:$I$109,"&gt;44"))</f>
        <v>18</v>
      </c>
      <c r="K7" s="39">
        <f>SUM(COUNTIF('Data Entry'!$I$4:$I$109,"&gt;=45")-COUNTIF('Data Entry'!$I$4:$I$109,"&gt;59"))</f>
        <v>20</v>
      </c>
      <c r="L7" s="39">
        <f>SUM(COUNTIF('Data Entry'!$I$4:$I$109,"&gt;=60")-COUNTIF('Data Entry'!$I$4:$I$109,"&gt;74"))</f>
        <v>13</v>
      </c>
      <c r="M7" s="39">
        <f>SUM(COUNTIF('Data Entry'!$I$4:$I$109,"&gt;=75")-COUNTIF('Data Entry'!$I$4:$I$109,"&gt;89"))</f>
        <v>12</v>
      </c>
      <c r="N7" s="39">
        <f>COUNTIF('Data Entry'!$I$4:$I$109,"&gt;=90")</f>
        <v>1</v>
      </c>
      <c r="O7" s="39">
        <f t="shared" si="1"/>
        <v>64</v>
      </c>
      <c r="P7" s="41">
        <f>'Teacherwise Result'!U6</f>
        <v>36.299999999999997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4">
      <c r="A8" s="38">
        <v>4</v>
      </c>
      <c r="B8" s="42" t="s">
        <v>70</v>
      </c>
      <c r="C8" s="39">
        <f>'Data Entry'!K110</f>
        <v>100</v>
      </c>
      <c r="D8" s="39">
        <f>'Data Entry'!K$111</f>
        <v>36</v>
      </c>
      <c r="E8" s="39">
        <f>'Data Entry'!L$111</f>
        <v>0</v>
      </c>
      <c r="F8" s="28">
        <v>0</v>
      </c>
      <c r="G8" s="39">
        <f t="shared" si="0"/>
        <v>36</v>
      </c>
      <c r="H8" s="40">
        <f>'Teacherwise Result'!T7</f>
        <v>24.75</v>
      </c>
      <c r="I8" s="39">
        <f>COUNTIF('Data Entry'!$K$4:$K$109,"&lt;33")</f>
        <v>0</v>
      </c>
      <c r="J8" s="39">
        <f>SUM(COUNTIF('Data Entry'!$K$4:$K$109,"&gt;=33")-COUNTIF('Data Entry'!$K$4:$K$109,"&gt;44"))</f>
        <v>1</v>
      </c>
      <c r="K8" s="39">
        <f>SUM(COUNTIF('Data Entry'!$K$4:$K$109,"&gt;=45")-COUNTIF('Data Entry'!$K$4:$K$109,"&gt;59"))</f>
        <v>5</v>
      </c>
      <c r="L8" s="39">
        <f>SUM(COUNTIF('Data Entry'!$K$4:$K$109,"&gt;=60")-COUNTIF('Data Entry'!$K$4:$K$109,"&gt;74"))</f>
        <v>10</v>
      </c>
      <c r="M8" s="39">
        <f>SUM(COUNTIF('Data Entry'!$K$4:$K$109,"&gt;=75")-COUNTIF('Data Entry'!$K$4:$K$109,"&gt;89"))</f>
        <v>12</v>
      </c>
      <c r="N8" s="39">
        <f>COUNTIF('Data Entry'!$K$4:$K$109,"&gt;=90")</f>
        <v>8</v>
      </c>
      <c r="O8" s="39">
        <f t="shared" si="1"/>
        <v>36</v>
      </c>
      <c r="P8" s="41">
        <f>'Teacherwise Result'!U7</f>
        <v>26.46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4">
      <c r="A9" s="38">
        <v>5</v>
      </c>
      <c r="B9" s="42" t="str">
        <f>'Teacherwise Result'!D8</f>
        <v>SCIENCE</v>
      </c>
      <c r="C9" s="39">
        <f>'Data Entry'!M110</f>
        <v>100</v>
      </c>
      <c r="D9" s="39">
        <f>'Data Entry'!M$111</f>
        <v>99</v>
      </c>
      <c r="E9" s="39">
        <f>'Data Entry'!N$111</f>
        <v>1</v>
      </c>
      <c r="F9" s="28">
        <v>0</v>
      </c>
      <c r="G9" s="39">
        <f t="shared" si="0"/>
        <v>99</v>
      </c>
      <c r="H9" s="40">
        <f>'Teacherwise Result'!T8</f>
        <v>61.75</v>
      </c>
      <c r="I9" s="39">
        <f>COUNTIF('Data Entry'!$M$4:$M$109,"&lt;33")</f>
        <v>1</v>
      </c>
      <c r="J9" s="39">
        <f>SUM(COUNTIF('Data Entry'!$M$4:$M$109,"&gt;=33")-COUNTIF('Data Entry'!$M$4:$M$109,"&gt;44"))</f>
        <v>7</v>
      </c>
      <c r="K9" s="39">
        <f>SUM(COUNTIF('Data Entry'!$M$4:$M$109,"&gt;=45")-COUNTIF('Data Entry'!$M$4:$M$109,"&gt;59"))</f>
        <v>34</v>
      </c>
      <c r="L9" s="39">
        <f>SUM(COUNTIF('Data Entry'!$M$4:$M$109,"&gt;=60")-COUNTIF('Data Entry'!$M$4:$M$109,"&gt;74"))</f>
        <v>24</v>
      </c>
      <c r="M9" s="39">
        <f>SUM(COUNTIF('Data Entry'!$M$4:$M$109,"&gt;=75")-COUNTIF('Data Entry'!$M$4:$M$109,"&gt;89"))</f>
        <v>24</v>
      </c>
      <c r="N9" s="39">
        <f>COUNTIF('Data Entry'!$M$4:$M$109,"&gt;=90")</f>
        <v>10</v>
      </c>
      <c r="O9" s="39">
        <f t="shared" si="1"/>
        <v>99</v>
      </c>
      <c r="P9" s="41">
        <f>'Teacherwise Result'!U8</f>
        <v>65.61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4">
      <c r="A10" s="38">
        <v>6</v>
      </c>
      <c r="B10" s="28" t="str">
        <f>'Teacherwise Result'!D9</f>
        <v>S.STUDY</v>
      </c>
      <c r="C10" s="39">
        <f>'Data Entry'!O110</f>
        <v>100</v>
      </c>
      <c r="D10" s="39">
        <f>'Data Entry'!O$111</f>
        <v>100</v>
      </c>
      <c r="E10" s="39">
        <f>'Data Entry'!P$111</f>
        <v>0</v>
      </c>
      <c r="F10" s="28">
        <v>0</v>
      </c>
      <c r="G10" s="39">
        <f t="shared" si="0"/>
        <v>100</v>
      </c>
      <c r="H10" s="40">
        <f>'Teacherwise Result'!T9</f>
        <v>46.875</v>
      </c>
      <c r="I10" s="39">
        <f>COUNTIF('Data Entry'!$O$4:$O$109,"&lt;33")</f>
        <v>0</v>
      </c>
      <c r="J10" s="39">
        <f>SUM(COUNTIF('Data Entry'!$O$4:$O$109,"&gt;=33")-COUNTIF('Data Entry'!$O$4:$O$109,"&gt;44"))</f>
        <v>9</v>
      </c>
      <c r="K10" s="39">
        <f>SUM(COUNTIF('Data Entry'!$O$4:$O$109,"&gt;=45")-COUNTIF('Data Entry'!$O$4:$O$109,"&gt;59"))</f>
        <v>29</v>
      </c>
      <c r="L10" s="39">
        <f>SUM(COUNTIF('Data Entry'!$O$4:$O$109,"&gt;=60")-COUNTIF('Data Entry'!$O$4:$O$109,"&gt;74"))</f>
        <v>30</v>
      </c>
      <c r="M10" s="39">
        <f>SUM(COUNTIF('Data Entry'!$O$4:$O$109,"&gt;=75")-COUNTIF('Data Entry'!$O$4:$O$109,"&gt;89"))</f>
        <v>25</v>
      </c>
      <c r="N10" s="39">
        <f>COUNTIF('Data Entry'!$O$4:$O$109,"&gt;=90")</f>
        <v>7</v>
      </c>
      <c r="O10" s="39">
        <f t="shared" si="1"/>
        <v>100</v>
      </c>
      <c r="P10" s="41">
        <f>'Teacherwise Result'!U9</f>
        <v>65.83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4">
      <c r="A11" s="4"/>
      <c r="B11" s="4"/>
      <c r="C11" s="4"/>
      <c r="D11" s="4"/>
      <c r="E11" s="4"/>
      <c r="F11" s="4"/>
      <c r="G11" s="4"/>
      <c r="H11" s="4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60" t="s">
        <v>329</v>
      </c>
      <c r="M13" s="15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61" t="s">
        <v>46</v>
      </c>
      <c r="M14" s="15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3">
    <mergeCell ref="L14:M1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J3:P3"/>
    <mergeCell ref="L13:M13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>
      <selection activeCell="E19" sqref="E19"/>
    </sheetView>
  </sheetViews>
  <sheetFormatPr defaultColWidth="14.44140625" defaultRowHeight="15" customHeight="1"/>
  <cols>
    <col min="1" max="1" width="7.109375" customWidth="1"/>
    <col min="2" max="2" width="12.5546875" customWidth="1"/>
    <col min="3" max="4" width="11.44140625" customWidth="1"/>
    <col min="5" max="5" width="18.88671875" customWidth="1"/>
    <col min="6" max="6" width="16.33203125" customWidth="1"/>
    <col min="7" max="7" width="13.88671875" customWidth="1"/>
    <col min="8" max="26" width="8.6640625" customWidth="1"/>
  </cols>
  <sheetData>
    <row r="1" spans="1:7" ht="18">
      <c r="A1" s="166" t="str">
        <f>'Data Entry'!A1:T1</f>
        <v>KENDRIYA   VIDYALAYA    SAMBA,    JAMMU REGION</v>
      </c>
      <c r="B1" s="156"/>
      <c r="C1" s="156"/>
      <c r="D1" s="156"/>
      <c r="E1" s="156"/>
      <c r="F1" s="156"/>
      <c r="G1" s="157"/>
    </row>
    <row r="2" spans="1:7" ht="18">
      <c r="A2" s="167" t="s">
        <v>327</v>
      </c>
      <c r="B2" s="156"/>
      <c r="C2" s="156"/>
      <c r="D2" s="156"/>
      <c r="E2" s="156"/>
      <c r="F2" s="156"/>
      <c r="G2" s="157"/>
    </row>
    <row r="3" spans="1:7" ht="14.4">
      <c r="A3" s="168" t="s">
        <v>1</v>
      </c>
      <c r="B3" s="168" t="s">
        <v>83</v>
      </c>
      <c r="C3" s="170" t="s">
        <v>37</v>
      </c>
      <c r="D3" s="170" t="s">
        <v>38</v>
      </c>
      <c r="E3" s="170" t="s">
        <v>84</v>
      </c>
      <c r="F3" s="170" t="s">
        <v>40</v>
      </c>
      <c r="G3" s="170" t="s">
        <v>41</v>
      </c>
    </row>
    <row r="4" spans="1:7" ht="14.4">
      <c r="A4" s="169"/>
      <c r="B4" s="169"/>
      <c r="C4" s="169"/>
      <c r="D4" s="169"/>
      <c r="E4" s="169"/>
      <c r="F4" s="169"/>
      <c r="G4" s="169"/>
    </row>
    <row r="5" spans="1:7" ht="14.4">
      <c r="A5" s="28">
        <v>1</v>
      </c>
      <c r="B5" s="28" t="s">
        <v>85</v>
      </c>
      <c r="C5" s="28">
        <f>'Data Entry'!G116</f>
        <v>48</v>
      </c>
      <c r="D5" s="28">
        <v>48</v>
      </c>
      <c r="E5" s="28">
        <v>0</v>
      </c>
      <c r="F5" s="28">
        <v>0</v>
      </c>
      <c r="G5" s="43">
        <f t="shared" ref="G5:G6" si="0">D5/C5%</f>
        <v>100</v>
      </c>
    </row>
    <row r="6" spans="1:7" ht="14.4">
      <c r="A6" s="28">
        <v>2</v>
      </c>
      <c r="B6" s="28" t="s">
        <v>86</v>
      </c>
      <c r="C6" s="28">
        <f>'Data Entry'!G117</f>
        <v>52</v>
      </c>
      <c r="D6" s="28">
        <v>52</v>
      </c>
      <c r="E6" s="28">
        <v>0</v>
      </c>
      <c r="F6" s="28">
        <v>0</v>
      </c>
      <c r="G6" s="43">
        <f t="shared" si="0"/>
        <v>100</v>
      </c>
    </row>
    <row r="9" spans="1:7" ht="15" customHeight="1">
      <c r="E9" s="160" t="s">
        <v>329</v>
      </c>
      <c r="F9" s="157"/>
    </row>
    <row r="10" spans="1:7" ht="15" customHeight="1">
      <c r="E10" s="161" t="s">
        <v>46</v>
      </c>
      <c r="F10" s="15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9:F9"/>
    <mergeCell ref="E10:F10"/>
    <mergeCell ref="F3:F4"/>
    <mergeCell ref="G3:G4"/>
    <mergeCell ref="A1:G1"/>
    <mergeCell ref="A2:G2"/>
    <mergeCell ref="A3:A4"/>
    <mergeCell ref="B3:B4"/>
    <mergeCell ref="C3:C4"/>
    <mergeCell ref="D3:D4"/>
    <mergeCell ref="E3:E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1"/>
  <sheetViews>
    <sheetView workbookViewId="0">
      <selection activeCell="F13" sqref="F13"/>
    </sheetView>
  </sheetViews>
  <sheetFormatPr defaultColWidth="14.44140625" defaultRowHeight="15" customHeight="1"/>
  <cols>
    <col min="1" max="1" width="18.109375" customWidth="1"/>
    <col min="2" max="2" width="27.44140625" customWidth="1"/>
    <col min="3" max="3" width="17" customWidth="1"/>
    <col min="4" max="4" width="18.33203125" customWidth="1"/>
    <col min="5" max="26" width="8.6640625" customWidth="1"/>
  </cols>
  <sheetData>
    <row r="1" spans="1:26" ht="21">
      <c r="A1" s="162" t="str">
        <f>'Data Entry'!A1:T1</f>
        <v>KENDRIYA   VIDYALAYA    SAMBA,    JAMMU REGION</v>
      </c>
      <c r="B1" s="156"/>
      <c r="C1" s="156"/>
      <c r="D1" s="172"/>
      <c r="E1" s="44"/>
      <c r="F1" s="4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1">
      <c r="A2" s="158" t="s">
        <v>328</v>
      </c>
      <c r="B2" s="156"/>
      <c r="C2" s="156"/>
      <c r="D2" s="172"/>
      <c r="E2" s="44"/>
      <c r="F2" s="44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45" t="s">
        <v>2</v>
      </c>
      <c r="B3" s="45" t="s">
        <v>3</v>
      </c>
      <c r="C3" s="71" t="s">
        <v>87</v>
      </c>
      <c r="D3" s="71" t="s">
        <v>88</v>
      </c>
    </row>
    <row r="4" spans="1:26" ht="14.4">
      <c r="A4" s="46">
        <v>13122412</v>
      </c>
      <c r="B4" s="69" t="s">
        <v>221</v>
      </c>
      <c r="C4" s="73">
        <v>565</v>
      </c>
      <c r="D4" s="72">
        <v>94.17</v>
      </c>
    </row>
    <row r="5" spans="1:26" ht="14.4">
      <c r="A5" s="46">
        <v>13122372</v>
      </c>
      <c r="B5" s="69" t="s">
        <v>222</v>
      </c>
      <c r="C5" s="73">
        <v>549</v>
      </c>
      <c r="D5" s="72">
        <v>91.5</v>
      </c>
    </row>
    <row r="6" spans="1:26" ht="14.4">
      <c r="A6" s="46">
        <v>13122417</v>
      </c>
      <c r="B6" s="69" t="s">
        <v>223</v>
      </c>
      <c r="C6" s="73">
        <v>547</v>
      </c>
      <c r="D6" s="72">
        <v>91.17</v>
      </c>
    </row>
    <row r="7" spans="1:26" ht="14.4">
      <c r="A7" s="46">
        <v>13122346</v>
      </c>
      <c r="B7" s="69" t="s">
        <v>224</v>
      </c>
      <c r="C7" s="73">
        <v>545</v>
      </c>
      <c r="D7" s="72">
        <v>90.83</v>
      </c>
    </row>
    <row r="8" spans="1:26" ht="14.4">
      <c r="A8" s="46">
        <v>13122411</v>
      </c>
      <c r="B8" s="69" t="s">
        <v>225</v>
      </c>
      <c r="C8" s="73">
        <v>540</v>
      </c>
      <c r="D8" s="72">
        <v>90</v>
      </c>
    </row>
    <row r="9" spans="1:26" ht="14.4">
      <c r="A9" s="46">
        <v>13122338</v>
      </c>
      <c r="B9" s="69" t="s">
        <v>226</v>
      </c>
      <c r="C9" s="73">
        <v>535</v>
      </c>
      <c r="D9" s="72">
        <v>89.17</v>
      </c>
    </row>
    <row r="10" spans="1:26" ht="14.4">
      <c r="A10" s="46">
        <v>13122340</v>
      </c>
      <c r="B10" s="69" t="s">
        <v>227</v>
      </c>
      <c r="C10" s="73">
        <v>533</v>
      </c>
      <c r="D10" s="72">
        <v>88.83</v>
      </c>
    </row>
    <row r="11" spans="1:26" ht="14.4">
      <c r="A11" s="46">
        <v>13122383</v>
      </c>
      <c r="B11" s="69" t="s">
        <v>228</v>
      </c>
      <c r="C11" s="73">
        <v>533</v>
      </c>
      <c r="D11" s="72">
        <v>88.83</v>
      </c>
    </row>
    <row r="12" spans="1:26" ht="14.4">
      <c r="A12" s="46">
        <v>13122343</v>
      </c>
      <c r="B12" s="69" t="s">
        <v>229</v>
      </c>
      <c r="C12" s="73">
        <v>532</v>
      </c>
      <c r="D12" s="72">
        <v>88.67</v>
      </c>
    </row>
    <row r="13" spans="1:26" ht="14.4">
      <c r="A13" s="46">
        <v>13122418</v>
      </c>
      <c r="B13" s="69" t="s">
        <v>230</v>
      </c>
      <c r="C13" s="73">
        <v>531</v>
      </c>
      <c r="D13" s="72">
        <v>88.5</v>
      </c>
    </row>
    <row r="14" spans="1:26" ht="14.4">
      <c r="A14" s="46">
        <v>13122356</v>
      </c>
      <c r="B14" s="69" t="s">
        <v>231</v>
      </c>
      <c r="C14" s="73">
        <v>530</v>
      </c>
      <c r="D14" s="72">
        <v>88.33</v>
      </c>
    </row>
    <row r="15" spans="1:26" ht="14.4">
      <c r="A15" s="46">
        <v>13122398</v>
      </c>
      <c r="B15" s="69" t="s">
        <v>232</v>
      </c>
      <c r="C15" s="73">
        <v>523</v>
      </c>
      <c r="D15" s="72">
        <v>87.17</v>
      </c>
    </row>
    <row r="16" spans="1:26" ht="14.4">
      <c r="A16" s="46">
        <v>13122405</v>
      </c>
      <c r="B16" s="69" t="s">
        <v>233</v>
      </c>
      <c r="C16" s="73">
        <v>520</v>
      </c>
      <c r="D16" s="72">
        <v>86.67</v>
      </c>
    </row>
    <row r="17" spans="1:4" ht="14.4">
      <c r="A17" s="46">
        <v>13122420</v>
      </c>
      <c r="B17" s="69" t="s">
        <v>234</v>
      </c>
      <c r="C17" s="73">
        <v>509</v>
      </c>
      <c r="D17" s="72">
        <v>84.83</v>
      </c>
    </row>
    <row r="18" spans="1:4" ht="14.4">
      <c r="A18" s="46">
        <v>13122377</v>
      </c>
      <c r="B18" s="69" t="s">
        <v>235</v>
      </c>
      <c r="C18" s="73">
        <v>497</v>
      </c>
      <c r="D18" s="72">
        <v>82.83</v>
      </c>
    </row>
    <row r="19" spans="1:4" ht="14.4">
      <c r="A19" s="46">
        <v>13122415</v>
      </c>
      <c r="B19" s="69" t="s">
        <v>236</v>
      </c>
      <c r="C19" s="73">
        <v>493</v>
      </c>
      <c r="D19" s="72">
        <v>82.17</v>
      </c>
    </row>
    <row r="20" spans="1:4" ht="14.4">
      <c r="A20" s="46">
        <v>13122409</v>
      </c>
      <c r="B20" s="69" t="s">
        <v>237</v>
      </c>
      <c r="C20" s="73">
        <v>490</v>
      </c>
      <c r="D20" s="72">
        <v>81.67</v>
      </c>
    </row>
    <row r="21" spans="1:4" ht="15.75" customHeight="1">
      <c r="A21" s="46">
        <v>13122382</v>
      </c>
      <c r="B21" s="69" t="s">
        <v>238</v>
      </c>
      <c r="C21" s="73">
        <v>485</v>
      </c>
      <c r="D21" s="72">
        <v>80.83</v>
      </c>
    </row>
    <row r="22" spans="1:4" ht="15.75" customHeight="1">
      <c r="A22" s="46">
        <v>13122352</v>
      </c>
      <c r="B22" s="69" t="s">
        <v>239</v>
      </c>
      <c r="C22" s="73">
        <v>483</v>
      </c>
      <c r="D22" s="72">
        <v>80.5</v>
      </c>
    </row>
    <row r="23" spans="1:4" ht="15.75" customHeight="1">
      <c r="A23" s="46">
        <v>13122375</v>
      </c>
      <c r="B23" s="69" t="s">
        <v>240</v>
      </c>
      <c r="C23" s="73">
        <v>480</v>
      </c>
      <c r="D23" s="72">
        <v>80</v>
      </c>
    </row>
    <row r="24" spans="1:4" ht="15.75" customHeight="1">
      <c r="A24" s="46">
        <v>13122364</v>
      </c>
      <c r="B24" s="69" t="s">
        <v>241</v>
      </c>
      <c r="C24" s="73">
        <v>479</v>
      </c>
      <c r="D24" s="72">
        <v>79.83</v>
      </c>
    </row>
    <row r="25" spans="1:4" ht="15.75" customHeight="1">
      <c r="A25" s="46">
        <v>13122413</v>
      </c>
      <c r="B25" s="69" t="s">
        <v>242</v>
      </c>
      <c r="C25" s="73">
        <v>477</v>
      </c>
      <c r="D25" s="72">
        <v>79.5</v>
      </c>
    </row>
    <row r="26" spans="1:4" ht="15.75" customHeight="1">
      <c r="A26" s="46">
        <v>13122421</v>
      </c>
      <c r="B26" s="69" t="s">
        <v>243</v>
      </c>
      <c r="C26" s="73">
        <v>474</v>
      </c>
      <c r="D26" s="72">
        <v>79</v>
      </c>
    </row>
    <row r="27" spans="1:4" ht="15.75" customHeight="1">
      <c r="A27" s="46">
        <v>13122339</v>
      </c>
      <c r="B27" s="69" t="s">
        <v>244</v>
      </c>
      <c r="C27" s="73">
        <v>472</v>
      </c>
      <c r="D27" s="72">
        <v>78.67</v>
      </c>
    </row>
    <row r="28" spans="1:4" ht="15.75" customHeight="1">
      <c r="A28" s="46">
        <v>13122402</v>
      </c>
      <c r="B28" s="69" t="s">
        <v>245</v>
      </c>
      <c r="C28" s="73">
        <v>472</v>
      </c>
      <c r="D28" s="72">
        <v>78.67</v>
      </c>
    </row>
    <row r="29" spans="1:4" ht="15.75" customHeight="1">
      <c r="A29" s="46">
        <v>13122399</v>
      </c>
      <c r="B29" s="69" t="s">
        <v>246</v>
      </c>
      <c r="C29" s="73">
        <v>471</v>
      </c>
      <c r="D29" s="72">
        <v>78.5</v>
      </c>
    </row>
    <row r="30" spans="1:4" ht="15.75" customHeight="1">
      <c r="A30" s="46">
        <v>13122428</v>
      </c>
      <c r="B30" s="69" t="s">
        <v>247</v>
      </c>
      <c r="C30" s="73">
        <v>470</v>
      </c>
      <c r="D30" s="72">
        <v>78.33</v>
      </c>
    </row>
    <row r="31" spans="1:4" ht="15.75" customHeight="1">
      <c r="A31" s="46">
        <v>13122353</v>
      </c>
      <c r="B31" s="69" t="s">
        <v>248</v>
      </c>
      <c r="C31" s="73">
        <v>469</v>
      </c>
      <c r="D31" s="72">
        <v>78.17</v>
      </c>
    </row>
    <row r="32" spans="1:4" ht="15.75" customHeight="1">
      <c r="A32" s="46">
        <v>13122419</v>
      </c>
      <c r="B32" s="69" t="s">
        <v>249</v>
      </c>
      <c r="C32" s="73">
        <v>469</v>
      </c>
      <c r="D32" s="72">
        <v>78.17</v>
      </c>
    </row>
    <row r="33" spans="1:4" ht="15.75" customHeight="1">
      <c r="A33" s="46">
        <v>13122362</v>
      </c>
      <c r="B33" s="69" t="s">
        <v>250</v>
      </c>
      <c r="C33" s="73">
        <v>468</v>
      </c>
      <c r="D33" s="72">
        <v>78</v>
      </c>
    </row>
    <row r="34" spans="1:4" ht="15.75" customHeight="1">
      <c r="A34" s="46">
        <v>13122380</v>
      </c>
      <c r="B34" s="69" t="s">
        <v>251</v>
      </c>
      <c r="C34" s="73">
        <v>464</v>
      </c>
      <c r="D34" s="72">
        <v>77.33</v>
      </c>
    </row>
    <row r="35" spans="1:4" ht="15.75" customHeight="1">
      <c r="A35" s="46">
        <v>13122390</v>
      </c>
      <c r="B35" s="69" t="s">
        <v>252</v>
      </c>
      <c r="C35" s="73">
        <v>463</v>
      </c>
      <c r="D35" s="72">
        <v>77.17</v>
      </c>
    </row>
    <row r="36" spans="1:4" ht="15.75" customHeight="1">
      <c r="A36" s="46">
        <v>13122393</v>
      </c>
      <c r="B36" s="69" t="s">
        <v>253</v>
      </c>
      <c r="C36" s="73">
        <v>461</v>
      </c>
      <c r="D36" s="72">
        <v>76.83</v>
      </c>
    </row>
    <row r="37" spans="1:4" ht="15.75" customHeight="1">
      <c r="A37" s="46">
        <v>13122388</v>
      </c>
      <c r="B37" s="69" t="s">
        <v>254</v>
      </c>
      <c r="C37" s="73">
        <v>458</v>
      </c>
      <c r="D37" s="72">
        <v>76.33</v>
      </c>
    </row>
    <row r="38" spans="1:4" ht="15.75" customHeight="1">
      <c r="A38" s="46">
        <v>13122347</v>
      </c>
      <c r="B38" s="69" t="s">
        <v>255</v>
      </c>
      <c r="C38" s="73">
        <v>456</v>
      </c>
      <c r="D38" s="72">
        <v>76</v>
      </c>
    </row>
    <row r="39" spans="1:4" ht="15.75" customHeight="1">
      <c r="A39" s="46">
        <v>13122386</v>
      </c>
      <c r="B39" s="69" t="s">
        <v>256</v>
      </c>
      <c r="C39" s="73">
        <v>453</v>
      </c>
      <c r="D39" s="72">
        <v>75.5</v>
      </c>
    </row>
    <row r="40" spans="1:4" ht="15.75" customHeight="1">
      <c r="A40" s="46">
        <v>13122365</v>
      </c>
      <c r="B40" s="69" t="s">
        <v>257</v>
      </c>
      <c r="C40" s="73">
        <v>448</v>
      </c>
      <c r="D40" s="72">
        <v>74.67</v>
      </c>
    </row>
    <row r="41" spans="1:4" ht="15.75" customHeight="1">
      <c r="A41" s="46">
        <v>13122374</v>
      </c>
      <c r="B41" s="69" t="s">
        <v>258</v>
      </c>
      <c r="C41" s="73">
        <v>447</v>
      </c>
      <c r="D41" s="72">
        <v>74.5</v>
      </c>
    </row>
    <row r="42" spans="1:4" ht="15.75" customHeight="1">
      <c r="A42" s="46">
        <v>13122344</v>
      </c>
      <c r="B42" s="69" t="s">
        <v>259</v>
      </c>
      <c r="C42" s="73">
        <v>441</v>
      </c>
      <c r="D42" s="72">
        <v>73.5</v>
      </c>
    </row>
    <row r="43" spans="1:4" ht="15.75" customHeight="1">
      <c r="A43" s="46">
        <v>13122342</v>
      </c>
      <c r="B43" s="69" t="s">
        <v>260</v>
      </c>
      <c r="C43" s="73">
        <v>435</v>
      </c>
      <c r="D43" s="72">
        <v>72.5</v>
      </c>
    </row>
    <row r="44" spans="1:4" ht="15.75" customHeight="1">
      <c r="A44" s="46">
        <v>13122395</v>
      </c>
      <c r="B44" s="69" t="s">
        <v>261</v>
      </c>
      <c r="C44" s="73">
        <v>433</v>
      </c>
      <c r="D44" s="72">
        <v>72.17</v>
      </c>
    </row>
    <row r="45" spans="1:4" ht="15.75" customHeight="1">
      <c r="A45" s="46">
        <v>13122401</v>
      </c>
      <c r="B45" s="69" t="s">
        <v>262</v>
      </c>
      <c r="C45" s="73">
        <v>433</v>
      </c>
      <c r="D45" s="72">
        <v>72.17</v>
      </c>
    </row>
    <row r="46" spans="1:4" ht="15.75" customHeight="1">
      <c r="A46" s="46">
        <v>13122408</v>
      </c>
      <c r="B46" s="69" t="s">
        <v>263</v>
      </c>
      <c r="C46" s="73">
        <v>432</v>
      </c>
      <c r="D46" s="72">
        <v>72</v>
      </c>
    </row>
    <row r="47" spans="1:4" ht="15.75" customHeight="1">
      <c r="A47" s="46">
        <v>13122389</v>
      </c>
      <c r="B47" s="69" t="s">
        <v>264</v>
      </c>
      <c r="C47" s="73">
        <v>431</v>
      </c>
      <c r="D47" s="72">
        <v>71.83</v>
      </c>
    </row>
    <row r="48" spans="1:4" ht="15.75" customHeight="1">
      <c r="A48" s="46">
        <v>13122376</v>
      </c>
      <c r="B48" s="69" t="s">
        <v>265</v>
      </c>
      <c r="C48" s="73">
        <v>426</v>
      </c>
      <c r="D48" s="72">
        <v>71</v>
      </c>
    </row>
    <row r="49" spans="1:4" ht="15.75" customHeight="1">
      <c r="A49" s="46">
        <v>13122384</v>
      </c>
      <c r="B49" s="69" t="s">
        <v>266</v>
      </c>
      <c r="C49" s="73">
        <v>426</v>
      </c>
      <c r="D49" s="72">
        <v>71</v>
      </c>
    </row>
    <row r="50" spans="1:4" ht="15.75" customHeight="1">
      <c r="A50" s="46">
        <v>13122423</v>
      </c>
      <c r="B50" s="69" t="s">
        <v>267</v>
      </c>
      <c r="C50" s="73">
        <v>422</v>
      </c>
      <c r="D50" s="72">
        <v>70.33</v>
      </c>
    </row>
    <row r="51" spans="1:4" ht="15.75" customHeight="1">
      <c r="A51" s="46">
        <v>13122379</v>
      </c>
      <c r="B51" s="69" t="s">
        <v>268</v>
      </c>
      <c r="C51" s="73">
        <v>419</v>
      </c>
      <c r="D51" s="72">
        <v>69.83</v>
      </c>
    </row>
    <row r="52" spans="1:4" ht="15.75" customHeight="1">
      <c r="A52" s="46">
        <v>13122396</v>
      </c>
      <c r="B52" s="69" t="s">
        <v>269</v>
      </c>
      <c r="C52" s="73">
        <v>419</v>
      </c>
      <c r="D52" s="72">
        <v>69.83</v>
      </c>
    </row>
    <row r="53" spans="1:4" ht="15.75" customHeight="1">
      <c r="A53" s="46">
        <v>13122371</v>
      </c>
      <c r="B53" s="69" t="s">
        <v>270</v>
      </c>
      <c r="C53" s="73">
        <v>417</v>
      </c>
      <c r="D53" s="72">
        <v>69.5</v>
      </c>
    </row>
    <row r="54" spans="1:4" ht="15.75" customHeight="1">
      <c r="A54" s="46">
        <v>13122422</v>
      </c>
      <c r="B54" s="69" t="s">
        <v>271</v>
      </c>
      <c r="C54" s="73">
        <v>415</v>
      </c>
      <c r="D54" s="72">
        <v>69.17</v>
      </c>
    </row>
    <row r="55" spans="1:4" ht="15.75" customHeight="1">
      <c r="A55" s="46">
        <v>13122337</v>
      </c>
      <c r="B55" s="69" t="s">
        <v>272</v>
      </c>
      <c r="C55" s="73">
        <v>414</v>
      </c>
      <c r="D55" s="72">
        <v>69</v>
      </c>
    </row>
    <row r="56" spans="1:4" ht="15.75" customHeight="1">
      <c r="A56" s="46">
        <v>13122414</v>
      </c>
      <c r="B56" s="69" t="s">
        <v>273</v>
      </c>
      <c r="C56" s="73">
        <v>414</v>
      </c>
      <c r="D56" s="72">
        <v>69</v>
      </c>
    </row>
    <row r="57" spans="1:4" ht="15.75" customHeight="1">
      <c r="A57" s="46">
        <v>13122424</v>
      </c>
      <c r="B57" s="69" t="s">
        <v>274</v>
      </c>
      <c r="C57" s="73">
        <v>407</v>
      </c>
      <c r="D57" s="72">
        <v>67.83</v>
      </c>
    </row>
    <row r="58" spans="1:4" ht="15.75" customHeight="1">
      <c r="A58" s="46">
        <v>13122333</v>
      </c>
      <c r="B58" s="69" t="s">
        <v>275</v>
      </c>
      <c r="C58" s="73">
        <v>406</v>
      </c>
      <c r="D58" s="72">
        <v>67.67</v>
      </c>
    </row>
    <row r="59" spans="1:4" ht="15.75" customHeight="1">
      <c r="A59" s="46">
        <v>13122394</v>
      </c>
      <c r="B59" s="69" t="s">
        <v>276</v>
      </c>
      <c r="C59" s="73">
        <v>405</v>
      </c>
      <c r="D59" s="72">
        <v>67.5</v>
      </c>
    </row>
    <row r="60" spans="1:4" ht="15.75" customHeight="1">
      <c r="A60" s="46">
        <v>13122425</v>
      </c>
      <c r="B60" s="69" t="s">
        <v>277</v>
      </c>
      <c r="C60" s="73">
        <v>405</v>
      </c>
      <c r="D60" s="72">
        <v>67.5</v>
      </c>
    </row>
    <row r="61" spans="1:4" ht="15.75" customHeight="1">
      <c r="A61" s="46">
        <v>13122345</v>
      </c>
      <c r="B61" s="69" t="s">
        <v>278</v>
      </c>
      <c r="C61" s="73">
        <v>404</v>
      </c>
      <c r="D61" s="72">
        <v>67.33</v>
      </c>
    </row>
    <row r="62" spans="1:4" ht="15.75" customHeight="1">
      <c r="A62" s="46">
        <v>13122387</v>
      </c>
      <c r="B62" s="69" t="s">
        <v>279</v>
      </c>
      <c r="C62" s="73">
        <v>397</v>
      </c>
      <c r="D62" s="72">
        <v>66.17</v>
      </c>
    </row>
    <row r="63" spans="1:4" ht="15.75" customHeight="1">
      <c r="A63" s="46">
        <v>13122426</v>
      </c>
      <c r="B63" s="69" t="s">
        <v>280</v>
      </c>
      <c r="C63" s="73">
        <v>397</v>
      </c>
      <c r="D63" s="72">
        <v>66.17</v>
      </c>
    </row>
    <row r="64" spans="1:4" ht="15.75" customHeight="1">
      <c r="A64" s="46">
        <v>13122332</v>
      </c>
      <c r="B64" s="69" t="s">
        <v>281</v>
      </c>
      <c r="C64" s="73">
        <v>388</v>
      </c>
      <c r="D64" s="72">
        <v>64.67</v>
      </c>
    </row>
    <row r="65" spans="1:4" ht="15.75" customHeight="1">
      <c r="A65" s="46">
        <v>13122403</v>
      </c>
      <c r="B65" s="69" t="s">
        <v>282</v>
      </c>
      <c r="C65" s="73">
        <v>388</v>
      </c>
      <c r="D65" s="72">
        <v>64.67</v>
      </c>
    </row>
    <row r="66" spans="1:4" ht="15.75" customHeight="1">
      <c r="A66" s="46">
        <v>13122397</v>
      </c>
      <c r="B66" s="69" t="s">
        <v>283</v>
      </c>
      <c r="C66" s="73">
        <v>379</v>
      </c>
      <c r="D66" s="72">
        <v>63.17</v>
      </c>
    </row>
    <row r="67" spans="1:4" ht="15.75" customHeight="1">
      <c r="A67" s="46">
        <v>13122369</v>
      </c>
      <c r="B67" s="69" t="s">
        <v>284</v>
      </c>
      <c r="C67" s="73">
        <v>377</v>
      </c>
      <c r="D67" s="72">
        <v>62.83</v>
      </c>
    </row>
    <row r="68" spans="1:4" ht="15.75" customHeight="1">
      <c r="A68" s="46">
        <v>13122407</v>
      </c>
      <c r="B68" s="69" t="s">
        <v>285</v>
      </c>
      <c r="C68" s="73">
        <v>376</v>
      </c>
      <c r="D68" s="72">
        <v>62.67</v>
      </c>
    </row>
    <row r="69" spans="1:4" ht="15.75" customHeight="1">
      <c r="A69" s="46">
        <v>13122416</v>
      </c>
      <c r="B69" s="69" t="s">
        <v>286</v>
      </c>
      <c r="C69" s="73">
        <v>375</v>
      </c>
      <c r="D69" s="72">
        <v>62.5</v>
      </c>
    </row>
    <row r="70" spans="1:4" ht="15.75" customHeight="1">
      <c r="A70" s="46">
        <v>13122427</v>
      </c>
      <c r="B70" s="69" t="s">
        <v>287</v>
      </c>
      <c r="C70" s="73">
        <v>373</v>
      </c>
      <c r="D70" s="72">
        <v>62.17</v>
      </c>
    </row>
    <row r="71" spans="1:4" ht="15.75" customHeight="1">
      <c r="A71" s="46">
        <v>13122357</v>
      </c>
      <c r="B71" s="69" t="s">
        <v>288</v>
      </c>
      <c r="C71" s="73">
        <v>371</v>
      </c>
      <c r="D71" s="72">
        <v>61.83</v>
      </c>
    </row>
    <row r="72" spans="1:4" ht="15.75" customHeight="1">
      <c r="A72" s="46">
        <v>13122431</v>
      </c>
      <c r="B72" s="69" t="s">
        <v>289</v>
      </c>
      <c r="C72" s="73">
        <v>370</v>
      </c>
      <c r="D72" s="72">
        <v>61.67</v>
      </c>
    </row>
    <row r="73" spans="1:4" ht="15.75" customHeight="1">
      <c r="A73" s="46">
        <v>13122366</v>
      </c>
      <c r="B73" s="69" t="s">
        <v>290</v>
      </c>
      <c r="C73" s="73">
        <v>368</v>
      </c>
      <c r="D73" s="72">
        <v>61.33</v>
      </c>
    </row>
    <row r="74" spans="1:4" ht="15.75" customHeight="1">
      <c r="A74" s="46">
        <v>13122410</v>
      </c>
      <c r="B74" s="69" t="s">
        <v>291</v>
      </c>
      <c r="C74" s="73">
        <v>368</v>
      </c>
      <c r="D74" s="72">
        <v>61.33</v>
      </c>
    </row>
    <row r="75" spans="1:4" ht="15.75" customHeight="1">
      <c r="A75" s="46">
        <v>13122363</v>
      </c>
      <c r="B75" s="69" t="s">
        <v>292</v>
      </c>
      <c r="C75" s="73">
        <v>367</v>
      </c>
      <c r="D75" s="72">
        <v>61.17</v>
      </c>
    </row>
    <row r="76" spans="1:4" ht="15.75" customHeight="1">
      <c r="A76" s="46">
        <v>13122349</v>
      </c>
      <c r="B76" s="69" t="s">
        <v>293</v>
      </c>
      <c r="C76" s="73">
        <v>364</v>
      </c>
      <c r="D76" s="72">
        <v>60.67</v>
      </c>
    </row>
    <row r="77" spans="1:4" ht="15.75" customHeight="1">
      <c r="A77" s="46">
        <v>13122385</v>
      </c>
      <c r="B77" s="69" t="s">
        <v>294</v>
      </c>
      <c r="C77" s="73">
        <v>359</v>
      </c>
      <c r="D77" s="72">
        <v>59.83</v>
      </c>
    </row>
    <row r="78" spans="1:4" ht="15.75" customHeight="1">
      <c r="A78" s="46">
        <v>13122373</v>
      </c>
      <c r="B78" s="69" t="s">
        <v>295</v>
      </c>
      <c r="C78" s="73">
        <v>358</v>
      </c>
      <c r="D78" s="72">
        <v>59.67</v>
      </c>
    </row>
    <row r="79" spans="1:4" ht="15.75" customHeight="1">
      <c r="A79" s="46">
        <v>13122354</v>
      </c>
      <c r="B79" s="69" t="s">
        <v>296</v>
      </c>
      <c r="C79" s="73">
        <v>355</v>
      </c>
      <c r="D79" s="72">
        <v>59.17</v>
      </c>
    </row>
    <row r="80" spans="1:4" ht="15.75" customHeight="1">
      <c r="A80" s="46">
        <v>13122334</v>
      </c>
      <c r="B80" s="69" t="s">
        <v>297</v>
      </c>
      <c r="C80" s="73">
        <v>353</v>
      </c>
      <c r="D80" s="72">
        <v>58.83</v>
      </c>
    </row>
    <row r="81" spans="1:4" ht="15.75" customHeight="1">
      <c r="A81" s="46">
        <v>13122359</v>
      </c>
      <c r="B81" s="69" t="s">
        <v>298</v>
      </c>
      <c r="C81" s="73">
        <v>352</v>
      </c>
      <c r="D81" s="72">
        <v>58.67</v>
      </c>
    </row>
    <row r="82" spans="1:4" ht="15.75" customHeight="1">
      <c r="A82" s="46">
        <v>13122367</v>
      </c>
      <c r="B82" s="69" t="s">
        <v>299</v>
      </c>
      <c r="C82" s="73">
        <v>352</v>
      </c>
      <c r="D82" s="72">
        <v>58.67</v>
      </c>
    </row>
    <row r="83" spans="1:4" ht="15.75" customHeight="1">
      <c r="A83" s="46">
        <v>13122350</v>
      </c>
      <c r="B83" s="69" t="s">
        <v>300</v>
      </c>
      <c r="C83" s="73">
        <v>351</v>
      </c>
      <c r="D83" s="72">
        <v>58.5</v>
      </c>
    </row>
    <row r="84" spans="1:4" ht="15.75" customHeight="1">
      <c r="A84" s="46">
        <v>13122406</v>
      </c>
      <c r="B84" s="69" t="s">
        <v>301</v>
      </c>
      <c r="C84" s="73">
        <v>344</v>
      </c>
      <c r="D84" s="72">
        <v>57.33</v>
      </c>
    </row>
    <row r="85" spans="1:4" ht="15.75" customHeight="1">
      <c r="A85" s="46">
        <v>13122358</v>
      </c>
      <c r="B85" s="69" t="s">
        <v>302</v>
      </c>
      <c r="C85" s="73">
        <v>343</v>
      </c>
      <c r="D85" s="72">
        <v>57.17</v>
      </c>
    </row>
    <row r="86" spans="1:4" ht="15.75" customHeight="1">
      <c r="A86" s="46">
        <v>13122378</v>
      </c>
      <c r="B86" s="69" t="s">
        <v>303</v>
      </c>
      <c r="C86" s="73">
        <v>341</v>
      </c>
      <c r="D86" s="72">
        <v>56.83</v>
      </c>
    </row>
    <row r="87" spans="1:4" ht="15.75" customHeight="1">
      <c r="A87" s="46">
        <v>13122368</v>
      </c>
      <c r="B87" s="69" t="s">
        <v>304</v>
      </c>
      <c r="C87" s="73">
        <v>338</v>
      </c>
      <c r="D87" s="72">
        <v>56.33</v>
      </c>
    </row>
    <row r="88" spans="1:4" ht="15.75" customHeight="1">
      <c r="A88" s="46">
        <v>13122355</v>
      </c>
      <c r="B88" s="69" t="s">
        <v>305</v>
      </c>
      <c r="C88" s="73">
        <v>337</v>
      </c>
      <c r="D88" s="72">
        <v>56.17</v>
      </c>
    </row>
    <row r="89" spans="1:4" ht="15.75" customHeight="1">
      <c r="A89" s="46">
        <v>13122348</v>
      </c>
      <c r="B89" s="69" t="s">
        <v>306</v>
      </c>
      <c r="C89" s="73">
        <v>335</v>
      </c>
      <c r="D89" s="72">
        <v>55.83</v>
      </c>
    </row>
    <row r="90" spans="1:4" ht="15.75" customHeight="1">
      <c r="A90" s="46">
        <v>13122430</v>
      </c>
      <c r="B90" s="69" t="s">
        <v>307</v>
      </c>
      <c r="C90" s="73">
        <v>333</v>
      </c>
      <c r="D90" s="72">
        <v>55.5</v>
      </c>
    </row>
    <row r="91" spans="1:4" ht="15.75" customHeight="1">
      <c r="A91" s="46">
        <v>13122392</v>
      </c>
      <c r="B91" s="69" t="s">
        <v>308</v>
      </c>
      <c r="C91" s="73">
        <v>329</v>
      </c>
      <c r="D91" s="72">
        <v>54.83</v>
      </c>
    </row>
    <row r="92" spans="1:4" ht="15.75" customHeight="1">
      <c r="A92" s="46">
        <v>13122429</v>
      </c>
      <c r="B92" s="69" t="s">
        <v>309</v>
      </c>
      <c r="C92" s="73">
        <v>324</v>
      </c>
      <c r="D92" s="72">
        <v>54</v>
      </c>
    </row>
    <row r="93" spans="1:4" ht="15.75" customHeight="1">
      <c r="A93" s="46">
        <v>13122360</v>
      </c>
      <c r="B93" s="69" t="s">
        <v>310</v>
      </c>
      <c r="C93" s="73">
        <v>323</v>
      </c>
      <c r="D93" s="72">
        <v>53.83</v>
      </c>
    </row>
    <row r="94" spans="1:4" ht="15.75" customHeight="1">
      <c r="A94" s="47">
        <v>13122335</v>
      </c>
      <c r="B94" s="69" t="s">
        <v>311</v>
      </c>
      <c r="C94" s="73">
        <v>320</v>
      </c>
      <c r="D94" s="72">
        <v>53.33</v>
      </c>
    </row>
    <row r="95" spans="1:4" ht="15.75" customHeight="1">
      <c r="A95" s="46">
        <v>13122400</v>
      </c>
      <c r="B95" s="69" t="s">
        <v>312</v>
      </c>
      <c r="C95" s="73">
        <v>315</v>
      </c>
      <c r="D95" s="72">
        <v>52.5</v>
      </c>
    </row>
    <row r="96" spans="1:4" ht="15.75" customHeight="1">
      <c r="A96" s="47">
        <v>13122370</v>
      </c>
      <c r="B96" s="69" t="s">
        <v>313</v>
      </c>
      <c r="C96" s="73">
        <v>303</v>
      </c>
      <c r="D96" s="72">
        <v>50.5</v>
      </c>
    </row>
    <row r="97" spans="1:4" ht="15.75" customHeight="1">
      <c r="A97" s="48">
        <v>13122341</v>
      </c>
      <c r="B97" s="70" t="s">
        <v>314</v>
      </c>
      <c r="C97" s="73">
        <v>292</v>
      </c>
      <c r="D97" s="74">
        <v>48.67</v>
      </c>
    </row>
    <row r="98" spans="1:4" ht="15.75" customHeight="1">
      <c r="A98" s="48">
        <v>13122361</v>
      </c>
      <c r="B98" s="70" t="s">
        <v>315</v>
      </c>
      <c r="C98" s="73">
        <v>292</v>
      </c>
      <c r="D98" s="74">
        <v>48.67</v>
      </c>
    </row>
    <row r="99" spans="1:4" ht="15.75" customHeight="1">
      <c r="A99" s="48">
        <v>13122404</v>
      </c>
      <c r="B99" s="70" t="s">
        <v>316</v>
      </c>
      <c r="C99" s="73">
        <v>286</v>
      </c>
      <c r="D99" s="74">
        <v>47.67</v>
      </c>
    </row>
    <row r="100" spans="1:4" ht="15.75" customHeight="1">
      <c r="A100" s="48">
        <v>13122336</v>
      </c>
      <c r="B100" s="70" t="s">
        <v>317</v>
      </c>
      <c r="C100" s="73">
        <v>284</v>
      </c>
      <c r="D100" s="74">
        <v>47.33</v>
      </c>
    </row>
    <row r="101" spans="1:4" ht="15.75" customHeight="1">
      <c r="A101" s="48">
        <v>13122351</v>
      </c>
      <c r="B101" s="70" t="s">
        <v>318</v>
      </c>
      <c r="C101" s="73">
        <v>271</v>
      </c>
      <c r="D101" s="74">
        <v>45.17</v>
      </c>
    </row>
    <row r="102" spans="1:4" ht="15.75" customHeight="1">
      <c r="A102" s="48">
        <v>13122381</v>
      </c>
      <c r="B102" s="70" t="s">
        <v>319</v>
      </c>
      <c r="C102" s="73">
        <v>267</v>
      </c>
      <c r="D102" s="74">
        <v>44.5</v>
      </c>
    </row>
    <row r="103" spans="1:4" ht="15.75" customHeight="1">
      <c r="A103" s="48">
        <v>13122391</v>
      </c>
      <c r="B103" s="70" t="s">
        <v>320</v>
      </c>
      <c r="C103" s="73">
        <v>250</v>
      </c>
      <c r="D103" s="74">
        <v>41.67</v>
      </c>
    </row>
    <row r="104" spans="1:4" ht="15.75" customHeight="1"/>
    <row r="105" spans="1:4" ht="15.75" customHeight="1"/>
    <row r="106" spans="1:4" ht="15.75" customHeight="1"/>
    <row r="107" spans="1:4" ht="15.75" customHeight="1">
      <c r="C107" s="160" t="s">
        <v>329</v>
      </c>
      <c r="D107" s="157"/>
    </row>
    <row r="108" spans="1:4" ht="15.75" customHeight="1">
      <c r="C108" s="161" t="s">
        <v>46</v>
      </c>
      <c r="D108" s="157"/>
    </row>
    <row r="109" spans="1:4" ht="15.75" customHeight="1"/>
    <row r="110" spans="1:4" ht="15.75" customHeight="1"/>
    <row r="111" spans="1:4" ht="15.75" customHeight="1"/>
    <row r="112" spans="1: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D1"/>
    <mergeCell ref="A2:D2"/>
    <mergeCell ref="C107:D107"/>
    <mergeCell ref="C108:D10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4995-2E80-4F69-9253-F6A0CC07DACF}">
  <dimension ref="A1:Y115"/>
  <sheetViews>
    <sheetView topLeftCell="E91" workbookViewId="0">
      <selection activeCell="Y111" sqref="Y111"/>
    </sheetView>
  </sheetViews>
  <sheetFormatPr defaultRowHeight="14.4"/>
  <cols>
    <col min="2" max="5" width="22.88671875" customWidth="1"/>
  </cols>
  <sheetData>
    <row r="1" spans="1:22" ht="15" thickBot="1">
      <c r="A1" s="65" t="s">
        <v>115</v>
      </c>
      <c r="B1" s="52" t="s">
        <v>116</v>
      </c>
      <c r="C1" s="52"/>
      <c r="D1" s="52"/>
      <c r="E1" s="52"/>
      <c r="F1" s="51">
        <v>184</v>
      </c>
      <c r="G1" s="51" t="s">
        <v>117</v>
      </c>
      <c r="H1" s="51">
        <v>2</v>
      </c>
      <c r="I1" s="51" t="s">
        <v>117</v>
      </c>
      <c r="J1" s="51">
        <v>241</v>
      </c>
      <c r="K1" s="51" t="s">
        <v>117</v>
      </c>
      <c r="L1" s="50">
        <v>87</v>
      </c>
      <c r="M1" s="51" t="s">
        <v>117</v>
      </c>
      <c r="N1" s="50">
        <v>417</v>
      </c>
      <c r="O1" s="51" t="s">
        <v>117</v>
      </c>
      <c r="P1" s="50">
        <v>41</v>
      </c>
      <c r="Q1" s="51" t="s">
        <v>117</v>
      </c>
      <c r="R1" s="50">
        <v>86</v>
      </c>
      <c r="S1" s="51" t="s">
        <v>117</v>
      </c>
      <c r="T1" s="51" t="s">
        <v>118</v>
      </c>
      <c r="U1" s="52" t="s">
        <v>105</v>
      </c>
      <c r="V1" s="51" t="s">
        <v>119</v>
      </c>
    </row>
    <row r="2" spans="1:22" ht="15" thickBot="1">
      <c r="A2" s="66">
        <v>13122412</v>
      </c>
      <c r="B2" s="54" t="s">
        <v>120</v>
      </c>
      <c r="C2" s="54" t="str">
        <f>MID(B2,1,1)</f>
        <v>F</v>
      </c>
      <c r="D2" s="54" t="str">
        <f>MID(B2,2,20)</f>
        <v xml:space="preserve"> VEDHANTI SAMBYAL</v>
      </c>
      <c r="E2" s="54"/>
      <c r="F2" s="62">
        <v>89</v>
      </c>
      <c r="G2" s="54" t="s">
        <v>22</v>
      </c>
      <c r="H2" s="58">
        <v>94</v>
      </c>
      <c r="I2" s="54" t="s">
        <v>22</v>
      </c>
      <c r="J2" s="54" t="s">
        <v>74</v>
      </c>
      <c r="K2" s="54" t="s">
        <v>74</v>
      </c>
      <c r="L2" s="58">
        <v>95</v>
      </c>
      <c r="M2" s="54" t="s">
        <v>22</v>
      </c>
      <c r="N2" s="62">
        <v>96</v>
      </c>
      <c r="O2" s="54" t="s">
        <v>23</v>
      </c>
      <c r="P2" s="58">
        <v>94</v>
      </c>
      <c r="Q2" s="54" t="s">
        <v>22</v>
      </c>
      <c r="R2" s="58">
        <v>97</v>
      </c>
      <c r="S2" s="54" t="s">
        <v>22</v>
      </c>
      <c r="T2" s="54">
        <v>565</v>
      </c>
      <c r="U2" s="62">
        <v>94.17</v>
      </c>
      <c r="V2" s="54" t="s">
        <v>121</v>
      </c>
    </row>
    <row r="3" spans="1:22" ht="15" thickBot="1">
      <c r="A3" s="66">
        <v>13122372</v>
      </c>
      <c r="B3" s="54" t="s">
        <v>122</v>
      </c>
      <c r="C3" s="54" t="str">
        <f t="shared" ref="C3:C66" si="0">MID(B3,1,1)</f>
        <v>F</v>
      </c>
      <c r="D3" s="54" t="str">
        <f t="shared" ref="D3:D5" si="1">MID(B3,2,20)</f>
        <v xml:space="preserve"> MUSKAN VERMA</v>
      </c>
      <c r="E3" s="54"/>
      <c r="F3" s="62">
        <v>86</v>
      </c>
      <c r="G3" s="54" t="s">
        <v>23</v>
      </c>
      <c r="H3" s="58">
        <v>93</v>
      </c>
      <c r="I3" s="54" t="s">
        <v>22</v>
      </c>
      <c r="J3" s="54" t="s">
        <v>74</v>
      </c>
      <c r="K3" s="54" t="s">
        <v>74</v>
      </c>
      <c r="L3" s="58">
        <v>92</v>
      </c>
      <c r="M3" s="54" t="s">
        <v>23</v>
      </c>
      <c r="N3" s="62">
        <v>97</v>
      </c>
      <c r="O3" s="54" t="s">
        <v>22</v>
      </c>
      <c r="P3" s="58">
        <v>91</v>
      </c>
      <c r="Q3" s="54" t="s">
        <v>23</v>
      </c>
      <c r="R3" s="58">
        <v>90</v>
      </c>
      <c r="S3" s="54" t="s">
        <v>22</v>
      </c>
      <c r="T3" s="54">
        <v>549</v>
      </c>
      <c r="U3" s="62">
        <v>91.5</v>
      </c>
      <c r="V3" s="54" t="s">
        <v>121</v>
      </c>
    </row>
    <row r="4" spans="1:22" ht="15" thickBot="1">
      <c r="A4" s="66">
        <v>13122417</v>
      </c>
      <c r="B4" s="54" t="s">
        <v>123</v>
      </c>
      <c r="C4" s="54" t="str">
        <f t="shared" si="0"/>
        <v>M</v>
      </c>
      <c r="D4" s="54" t="str">
        <f t="shared" si="1"/>
        <v xml:space="preserve"> SWARNAVA CHAKRABORT</v>
      </c>
      <c r="E4" s="54"/>
      <c r="F4" s="62">
        <v>89</v>
      </c>
      <c r="G4" s="54" t="s">
        <v>22</v>
      </c>
      <c r="H4" s="58">
        <v>88</v>
      </c>
      <c r="I4" s="54" t="s">
        <v>23</v>
      </c>
      <c r="J4" s="54" t="s">
        <v>74</v>
      </c>
      <c r="K4" s="54" t="s">
        <v>74</v>
      </c>
      <c r="L4" s="58">
        <v>90</v>
      </c>
      <c r="M4" s="54" t="s">
        <v>23</v>
      </c>
      <c r="N4" s="62">
        <v>98</v>
      </c>
      <c r="O4" s="54" t="s">
        <v>22</v>
      </c>
      <c r="P4" s="58">
        <v>90</v>
      </c>
      <c r="Q4" s="54" t="s">
        <v>23</v>
      </c>
      <c r="R4" s="58">
        <v>92</v>
      </c>
      <c r="S4" s="54" t="s">
        <v>22</v>
      </c>
      <c r="T4" s="54">
        <v>547</v>
      </c>
      <c r="U4" s="62">
        <v>91.17</v>
      </c>
      <c r="V4" s="54" t="s">
        <v>121</v>
      </c>
    </row>
    <row r="5" spans="1:22" ht="15" thickBot="1">
      <c r="A5" s="66">
        <v>13122346</v>
      </c>
      <c r="B5" s="54" t="s">
        <v>124</v>
      </c>
      <c r="C5" s="54" t="str">
        <f t="shared" si="0"/>
        <v>F</v>
      </c>
      <c r="D5" s="54" t="str">
        <f t="shared" si="1"/>
        <v xml:space="preserve"> JANVI</v>
      </c>
      <c r="E5" s="54"/>
      <c r="F5" s="62">
        <v>84</v>
      </c>
      <c r="G5" s="54" t="s">
        <v>23</v>
      </c>
      <c r="H5" s="58">
        <v>90</v>
      </c>
      <c r="I5" s="54" t="s">
        <v>22</v>
      </c>
      <c r="J5" s="54" t="s">
        <v>74</v>
      </c>
      <c r="K5" s="54" t="s">
        <v>74</v>
      </c>
      <c r="L5" s="58">
        <v>89</v>
      </c>
      <c r="M5" s="54" t="s">
        <v>23</v>
      </c>
      <c r="N5" s="62">
        <v>90</v>
      </c>
      <c r="O5" s="54" t="s">
        <v>20</v>
      </c>
      <c r="P5" s="58">
        <v>99</v>
      </c>
      <c r="Q5" s="54" t="s">
        <v>22</v>
      </c>
      <c r="R5" s="58">
        <v>93</v>
      </c>
      <c r="S5" s="54" t="s">
        <v>22</v>
      </c>
      <c r="T5" s="54">
        <v>545</v>
      </c>
      <c r="U5" s="62">
        <v>90.83</v>
      </c>
      <c r="V5" s="54" t="s">
        <v>121</v>
      </c>
    </row>
    <row r="6" spans="1:22" ht="15" thickBot="1">
      <c r="A6" s="67">
        <v>13122411</v>
      </c>
      <c r="B6" s="63" t="s">
        <v>125</v>
      </c>
      <c r="C6" s="54" t="str">
        <f t="shared" si="0"/>
        <v>M</v>
      </c>
      <c r="D6" s="54" t="str">
        <f t="shared" ref="D6:D69" si="2">MID(B6,2,20)</f>
        <v xml:space="preserve"> NEERAJ KUMAR SHARMA</v>
      </c>
      <c r="E6" s="63"/>
      <c r="F6" s="64">
        <v>86</v>
      </c>
      <c r="G6" s="63" t="s">
        <v>23</v>
      </c>
      <c r="H6" s="68">
        <v>94</v>
      </c>
      <c r="I6" s="63" t="s">
        <v>22</v>
      </c>
      <c r="J6" s="63" t="s">
        <v>74</v>
      </c>
      <c r="K6" s="63" t="s">
        <v>74</v>
      </c>
      <c r="L6" s="68">
        <v>89</v>
      </c>
      <c r="M6" s="63" t="s">
        <v>23</v>
      </c>
      <c r="N6" s="64">
        <v>95</v>
      </c>
      <c r="O6" s="63" t="s">
        <v>23</v>
      </c>
      <c r="P6" s="68">
        <v>83</v>
      </c>
      <c r="Q6" s="63" t="s">
        <v>23</v>
      </c>
      <c r="R6" s="68">
        <v>93</v>
      </c>
      <c r="S6" s="63" t="s">
        <v>22</v>
      </c>
      <c r="T6" s="63">
        <v>540</v>
      </c>
      <c r="U6" s="63">
        <v>90</v>
      </c>
      <c r="V6" s="63" t="s">
        <v>121</v>
      </c>
    </row>
    <row r="7" spans="1:22" ht="15" thickBot="1">
      <c r="A7" s="66">
        <v>13122338</v>
      </c>
      <c r="B7" s="54" t="s">
        <v>126</v>
      </c>
      <c r="C7" s="54" t="str">
        <f t="shared" si="0"/>
        <v>F</v>
      </c>
      <c r="D7" s="54" t="str">
        <f t="shared" si="2"/>
        <v xml:space="preserve"> MANNAT ATTRI</v>
      </c>
      <c r="E7" s="54"/>
      <c r="F7" s="62">
        <v>89</v>
      </c>
      <c r="G7" s="54" t="s">
        <v>22</v>
      </c>
      <c r="H7" s="58">
        <v>90</v>
      </c>
      <c r="I7" s="54" t="s">
        <v>22</v>
      </c>
      <c r="J7" s="62">
        <v>88</v>
      </c>
      <c r="K7" s="54" t="s">
        <v>22</v>
      </c>
      <c r="L7" s="58">
        <v>87</v>
      </c>
      <c r="M7" s="54" t="s">
        <v>23</v>
      </c>
      <c r="N7" s="62">
        <v>94</v>
      </c>
      <c r="O7" s="54" t="s">
        <v>23</v>
      </c>
      <c r="P7" s="54" t="s">
        <v>74</v>
      </c>
      <c r="Q7" s="54" t="s">
        <v>74</v>
      </c>
      <c r="R7" s="58">
        <v>87</v>
      </c>
      <c r="S7" s="54" t="s">
        <v>23</v>
      </c>
      <c r="T7" s="54">
        <v>535</v>
      </c>
      <c r="U7" s="62">
        <v>89.17</v>
      </c>
      <c r="V7" s="54" t="s">
        <v>121</v>
      </c>
    </row>
    <row r="8" spans="1:22" ht="15" thickBot="1">
      <c r="A8" s="66">
        <v>13122340</v>
      </c>
      <c r="B8" s="54" t="s">
        <v>127</v>
      </c>
      <c r="C8" s="54" t="str">
        <f t="shared" si="0"/>
        <v>F</v>
      </c>
      <c r="D8" s="54" t="str">
        <f t="shared" si="2"/>
        <v xml:space="preserve"> SHAEENA AKHTAR</v>
      </c>
      <c r="E8" s="54"/>
      <c r="F8" s="62">
        <v>88</v>
      </c>
      <c r="G8" s="54" t="s">
        <v>23</v>
      </c>
      <c r="H8" s="58">
        <v>89</v>
      </c>
      <c r="I8" s="54" t="s">
        <v>23</v>
      </c>
      <c r="J8" s="54" t="s">
        <v>74</v>
      </c>
      <c r="K8" s="54" t="s">
        <v>74</v>
      </c>
      <c r="L8" s="58">
        <v>83</v>
      </c>
      <c r="M8" s="54" t="s">
        <v>24</v>
      </c>
      <c r="N8" s="62">
        <v>90</v>
      </c>
      <c r="O8" s="54" t="s">
        <v>20</v>
      </c>
      <c r="P8" s="58">
        <v>91</v>
      </c>
      <c r="Q8" s="54" t="s">
        <v>23</v>
      </c>
      <c r="R8" s="58">
        <v>92</v>
      </c>
      <c r="S8" s="54" t="s">
        <v>22</v>
      </c>
      <c r="T8" s="54">
        <v>533</v>
      </c>
      <c r="U8" s="62">
        <v>88.83</v>
      </c>
      <c r="V8" s="54" t="s">
        <v>121</v>
      </c>
    </row>
    <row r="9" spans="1:22" ht="15" thickBot="1">
      <c r="A9" s="66">
        <v>13122383</v>
      </c>
      <c r="B9" s="54" t="s">
        <v>128</v>
      </c>
      <c r="C9" s="54" t="str">
        <f t="shared" si="0"/>
        <v>F</v>
      </c>
      <c r="D9" s="54" t="str">
        <f t="shared" si="2"/>
        <v xml:space="preserve"> GURMANPREET ANGEL</v>
      </c>
      <c r="E9" s="54"/>
      <c r="F9" s="62">
        <v>83</v>
      </c>
      <c r="G9" s="54" t="s">
        <v>24</v>
      </c>
      <c r="H9" s="58">
        <v>90</v>
      </c>
      <c r="I9" s="54" t="s">
        <v>22</v>
      </c>
      <c r="J9" s="62">
        <v>88</v>
      </c>
      <c r="K9" s="54" t="s">
        <v>22</v>
      </c>
      <c r="L9" s="58">
        <v>91</v>
      </c>
      <c r="M9" s="54" t="s">
        <v>23</v>
      </c>
      <c r="N9" s="62">
        <v>97</v>
      </c>
      <c r="O9" s="54" t="s">
        <v>22</v>
      </c>
      <c r="P9" s="54" t="s">
        <v>74</v>
      </c>
      <c r="Q9" s="54" t="s">
        <v>74</v>
      </c>
      <c r="R9" s="58">
        <v>84</v>
      </c>
      <c r="S9" s="54" t="s">
        <v>23</v>
      </c>
      <c r="T9" s="54">
        <v>533</v>
      </c>
      <c r="U9" s="62">
        <v>88.83</v>
      </c>
      <c r="V9" s="54" t="s">
        <v>121</v>
      </c>
    </row>
    <row r="10" spans="1:22" ht="15" thickBot="1">
      <c r="A10" s="66">
        <v>13122343</v>
      </c>
      <c r="B10" s="54" t="s">
        <v>129</v>
      </c>
      <c r="C10" s="54" t="str">
        <f t="shared" si="0"/>
        <v>M</v>
      </c>
      <c r="D10" s="54" t="str">
        <f t="shared" si="2"/>
        <v xml:space="preserve"> BHARAT SALARIA</v>
      </c>
      <c r="E10" s="54"/>
      <c r="F10" s="62">
        <v>88</v>
      </c>
      <c r="G10" s="54" t="s">
        <v>23</v>
      </c>
      <c r="H10" s="58">
        <v>92</v>
      </c>
      <c r="I10" s="54" t="s">
        <v>22</v>
      </c>
      <c r="J10" s="54" t="s">
        <v>74</v>
      </c>
      <c r="K10" s="54" t="s">
        <v>74</v>
      </c>
      <c r="L10" s="58">
        <v>76</v>
      </c>
      <c r="M10" s="54" t="s">
        <v>20</v>
      </c>
      <c r="N10" s="62">
        <v>95</v>
      </c>
      <c r="O10" s="54" t="s">
        <v>23</v>
      </c>
      <c r="P10" s="58">
        <v>92</v>
      </c>
      <c r="Q10" s="54" t="s">
        <v>22</v>
      </c>
      <c r="R10" s="58">
        <v>89</v>
      </c>
      <c r="S10" s="54" t="s">
        <v>22</v>
      </c>
      <c r="T10" s="54">
        <v>532</v>
      </c>
      <c r="U10" s="62">
        <v>88.67</v>
      </c>
      <c r="V10" s="54" t="s">
        <v>121</v>
      </c>
    </row>
    <row r="11" spans="1:22" ht="15" thickBot="1">
      <c r="A11" s="66">
        <v>13122418</v>
      </c>
      <c r="B11" s="54" t="s">
        <v>130</v>
      </c>
      <c r="C11" s="54" t="str">
        <f t="shared" si="0"/>
        <v>M</v>
      </c>
      <c r="D11" s="54" t="str">
        <f t="shared" si="2"/>
        <v xml:space="preserve"> TANISHQ DWIVEDI</v>
      </c>
      <c r="E11" s="54"/>
      <c r="F11" s="62">
        <v>85</v>
      </c>
      <c r="G11" s="54" t="s">
        <v>23</v>
      </c>
      <c r="H11" s="58">
        <v>83</v>
      </c>
      <c r="I11" s="54" t="s">
        <v>24</v>
      </c>
      <c r="J11" s="54" t="s">
        <v>74</v>
      </c>
      <c r="K11" s="54" t="s">
        <v>74</v>
      </c>
      <c r="L11" s="58">
        <v>93</v>
      </c>
      <c r="M11" s="54" t="s">
        <v>22</v>
      </c>
      <c r="N11" s="62">
        <v>92</v>
      </c>
      <c r="O11" s="54" t="s">
        <v>24</v>
      </c>
      <c r="P11" s="58">
        <v>91</v>
      </c>
      <c r="Q11" s="54" t="s">
        <v>23</v>
      </c>
      <c r="R11" s="58">
        <v>87</v>
      </c>
      <c r="S11" s="54" t="s">
        <v>23</v>
      </c>
      <c r="T11" s="54">
        <v>531</v>
      </c>
      <c r="U11" s="62">
        <v>88.5</v>
      </c>
      <c r="V11" s="54" t="s">
        <v>121</v>
      </c>
    </row>
    <row r="12" spans="1:22" ht="15" thickBot="1">
      <c r="A12" s="66">
        <v>13122356</v>
      </c>
      <c r="B12" s="54" t="s">
        <v>131</v>
      </c>
      <c r="C12" s="54" t="str">
        <f t="shared" si="0"/>
        <v>M</v>
      </c>
      <c r="D12" s="54" t="str">
        <f t="shared" si="2"/>
        <v xml:space="preserve"> MUKESH KUMAR</v>
      </c>
      <c r="E12" s="54"/>
      <c r="F12" s="62">
        <v>81</v>
      </c>
      <c r="G12" s="54" t="s">
        <v>24</v>
      </c>
      <c r="H12" s="58">
        <v>86</v>
      </c>
      <c r="I12" s="54" t="s">
        <v>23</v>
      </c>
      <c r="J12" s="54" t="s">
        <v>74</v>
      </c>
      <c r="K12" s="54" t="s">
        <v>74</v>
      </c>
      <c r="L12" s="58">
        <v>95</v>
      </c>
      <c r="M12" s="54" t="s">
        <v>22</v>
      </c>
      <c r="N12" s="62">
        <v>93</v>
      </c>
      <c r="O12" s="54" t="s">
        <v>24</v>
      </c>
      <c r="P12" s="58">
        <v>85</v>
      </c>
      <c r="Q12" s="54" t="s">
        <v>23</v>
      </c>
      <c r="R12" s="58">
        <v>90</v>
      </c>
      <c r="S12" s="54" t="s">
        <v>22</v>
      </c>
      <c r="T12" s="54">
        <v>530</v>
      </c>
      <c r="U12" s="62">
        <v>88.33</v>
      </c>
      <c r="V12" s="54" t="s">
        <v>121</v>
      </c>
    </row>
    <row r="13" spans="1:22" ht="15" thickBot="1">
      <c r="A13" s="66">
        <v>13122398</v>
      </c>
      <c r="B13" s="54" t="s">
        <v>132</v>
      </c>
      <c r="C13" s="54" t="str">
        <f t="shared" si="0"/>
        <v>F</v>
      </c>
      <c r="D13" s="54" t="str">
        <f t="shared" si="2"/>
        <v xml:space="preserve"> TANVI BADGAL</v>
      </c>
      <c r="E13" s="54"/>
      <c r="F13" s="62">
        <v>86</v>
      </c>
      <c r="G13" s="54" t="s">
        <v>23</v>
      </c>
      <c r="H13" s="58">
        <v>87</v>
      </c>
      <c r="I13" s="54" t="s">
        <v>23</v>
      </c>
      <c r="J13" s="54" t="s">
        <v>74</v>
      </c>
      <c r="K13" s="54" t="s">
        <v>74</v>
      </c>
      <c r="L13" s="58">
        <v>85</v>
      </c>
      <c r="M13" s="54" t="s">
        <v>24</v>
      </c>
      <c r="N13" s="62">
        <v>90</v>
      </c>
      <c r="O13" s="54" t="s">
        <v>20</v>
      </c>
      <c r="P13" s="58">
        <v>84</v>
      </c>
      <c r="Q13" s="54" t="s">
        <v>23</v>
      </c>
      <c r="R13" s="58">
        <v>91</v>
      </c>
      <c r="S13" s="54" t="s">
        <v>22</v>
      </c>
      <c r="T13" s="54">
        <v>523</v>
      </c>
      <c r="U13" s="62">
        <v>87.17</v>
      </c>
      <c r="V13" s="54" t="s">
        <v>121</v>
      </c>
    </row>
    <row r="14" spans="1:22" ht="15" thickBot="1">
      <c r="A14" s="66">
        <v>13122405</v>
      </c>
      <c r="B14" s="54" t="s">
        <v>133</v>
      </c>
      <c r="C14" s="54" t="str">
        <f t="shared" si="0"/>
        <v>F</v>
      </c>
      <c r="D14" s="54" t="str">
        <f t="shared" si="2"/>
        <v xml:space="preserve"> TENU BERHYA</v>
      </c>
      <c r="E14" s="54"/>
      <c r="F14" s="62">
        <v>86</v>
      </c>
      <c r="G14" s="54" t="s">
        <v>23</v>
      </c>
      <c r="H14" s="58">
        <v>82</v>
      </c>
      <c r="I14" s="54" t="s">
        <v>24</v>
      </c>
      <c r="J14" s="62">
        <v>97</v>
      </c>
      <c r="K14" s="54" t="s">
        <v>22</v>
      </c>
      <c r="L14" s="58">
        <v>80</v>
      </c>
      <c r="M14" s="54" t="s">
        <v>20</v>
      </c>
      <c r="N14" s="62">
        <v>80</v>
      </c>
      <c r="O14" s="54" t="s">
        <v>21</v>
      </c>
      <c r="P14" s="54" t="s">
        <v>74</v>
      </c>
      <c r="Q14" s="54" t="s">
        <v>74</v>
      </c>
      <c r="R14" s="58">
        <v>95</v>
      </c>
      <c r="S14" s="54" t="s">
        <v>22</v>
      </c>
      <c r="T14" s="54">
        <v>520</v>
      </c>
      <c r="U14" s="62">
        <v>86.67</v>
      </c>
      <c r="V14" s="54" t="s">
        <v>121</v>
      </c>
    </row>
    <row r="15" spans="1:22" ht="15" thickBot="1">
      <c r="A15" s="66">
        <v>13122420</v>
      </c>
      <c r="B15" s="54" t="s">
        <v>134</v>
      </c>
      <c r="C15" s="54" t="str">
        <f t="shared" si="0"/>
        <v>M</v>
      </c>
      <c r="D15" s="54" t="str">
        <f t="shared" si="2"/>
        <v xml:space="preserve"> PRITAM DEY</v>
      </c>
      <c r="E15" s="54"/>
      <c r="F15" s="62">
        <v>88</v>
      </c>
      <c r="G15" s="54" t="s">
        <v>23</v>
      </c>
      <c r="H15" s="58">
        <v>89</v>
      </c>
      <c r="I15" s="54" t="s">
        <v>23</v>
      </c>
      <c r="J15" s="54" t="s">
        <v>74</v>
      </c>
      <c r="K15" s="54" t="s">
        <v>74</v>
      </c>
      <c r="L15" s="58">
        <v>77</v>
      </c>
      <c r="M15" s="54" t="s">
        <v>20</v>
      </c>
      <c r="N15" s="62">
        <v>95</v>
      </c>
      <c r="O15" s="54" t="s">
        <v>23</v>
      </c>
      <c r="P15" s="58">
        <v>70</v>
      </c>
      <c r="Q15" s="54" t="s">
        <v>20</v>
      </c>
      <c r="R15" s="58">
        <v>90</v>
      </c>
      <c r="S15" s="54" t="s">
        <v>22</v>
      </c>
      <c r="T15" s="54">
        <v>509</v>
      </c>
      <c r="U15" s="62">
        <v>84.83</v>
      </c>
      <c r="V15" s="54" t="s">
        <v>121</v>
      </c>
    </row>
    <row r="16" spans="1:22" ht="15" thickBot="1">
      <c r="A16" s="66">
        <v>13122377</v>
      </c>
      <c r="B16" s="54" t="s">
        <v>135</v>
      </c>
      <c r="C16" s="54" t="str">
        <f t="shared" si="0"/>
        <v>M</v>
      </c>
      <c r="D16" s="54" t="str">
        <f t="shared" si="2"/>
        <v xml:space="preserve"> GURMEET SAMYAL</v>
      </c>
      <c r="E16" s="54"/>
      <c r="F16" s="62">
        <v>77</v>
      </c>
      <c r="G16" s="54" t="s">
        <v>20</v>
      </c>
      <c r="H16" s="58">
        <v>82</v>
      </c>
      <c r="I16" s="54" t="s">
        <v>24</v>
      </c>
      <c r="J16" s="54" t="s">
        <v>74</v>
      </c>
      <c r="K16" s="54" t="s">
        <v>74</v>
      </c>
      <c r="L16" s="58">
        <v>87</v>
      </c>
      <c r="M16" s="54" t="s">
        <v>23</v>
      </c>
      <c r="N16" s="62">
        <v>85</v>
      </c>
      <c r="O16" s="54" t="s">
        <v>25</v>
      </c>
      <c r="P16" s="58">
        <v>79</v>
      </c>
      <c r="Q16" s="54" t="s">
        <v>24</v>
      </c>
      <c r="R16" s="58">
        <v>87</v>
      </c>
      <c r="S16" s="54" t="s">
        <v>23</v>
      </c>
      <c r="T16" s="54">
        <v>497</v>
      </c>
      <c r="U16" s="62">
        <v>82.83</v>
      </c>
      <c r="V16" s="54" t="s">
        <v>121</v>
      </c>
    </row>
    <row r="17" spans="1:22" ht="15" thickBot="1">
      <c r="A17" s="66">
        <v>13122415</v>
      </c>
      <c r="B17" s="54" t="s">
        <v>136</v>
      </c>
      <c r="C17" s="54" t="str">
        <f t="shared" si="0"/>
        <v>M</v>
      </c>
      <c r="D17" s="54" t="str">
        <f t="shared" si="2"/>
        <v xml:space="preserve"> GURMEET KUMAR</v>
      </c>
      <c r="E17" s="54"/>
      <c r="F17" s="62">
        <v>76</v>
      </c>
      <c r="G17" s="54" t="s">
        <v>20</v>
      </c>
      <c r="H17" s="58">
        <v>87</v>
      </c>
      <c r="I17" s="54" t="s">
        <v>23</v>
      </c>
      <c r="J17" s="54" t="s">
        <v>74</v>
      </c>
      <c r="K17" s="54" t="s">
        <v>74</v>
      </c>
      <c r="L17" s="58">
        <v>90</v>
      </c>
      <c r="M17" s="54" t="s">
        <v>23</v>
      </c>
      <c r="N17" s="62">
        <v>79</v>
      </c>
      <c r="O17" s="54" t="s">
        <v>21</v>
      </c>
      <c r="P17" s="58">
        <v>87</v>
      </c>
      <c r="Q17" s="54" t="s">
        <v>23</v>
      </c>
      <c r="R17" s="58">
        <v>74</v>
      </c>
      <c r="S17" s="54" t="s">
        <v>24</v>
      </c>
      <c r="T17" s="54">
        <v>493</v>
      </c>
      <c r="U17" s="62">
        <v>82.17</v>
      </c>
      <c r="V17" s="54" t="s">
        <v>121</v>
      </c>
    </row>
    <row r="18" spans="1:22" ht="15" thickBot="1">
      <c r="A18" s="66">
        <v>13122409</v>
      </c>
      <c r="B18" s="54" t="s">
        <v>137</v>
      </c>
      <c r="C18" s="54" t="str">
        <f t="shared" si="0"/>
        <v>F</v>
      </c>
      <c r="D18" s="54" t="str">
        <f t="shared" si="2"/>
        <v xml:space="preserve"> KOMAL CHOUDHARY</v>
      </c>
      <c r="E18" s="54"/>
      <c r="F18" s="62">
        <v>77</v>
      </c>
      <c r="G18" s="54" t="s">
        <v>20</v>
      </c>
      <c r="H18" s="58">
        <v>86</v>
      </c>
      <c r="I18" s="54" t="s">
        <v>23</v>
      </c>
      <c r="J18" s="62">
        <v>78</v>
      </c>
      <c r="K18" s="54" t="s">
        <v>22</v>
      </c>
      <c r="L18" s="58">
        <v>83</v>
      </c>
      <c r="M18" s="54" t="s">
        <v>24</v>
      </c>
      <c r="N18" s="62">
        <v>87</v>
      </c>
      <c r="O18" s="54" t="s">
        <v>20</v>
      </c>
      <c r="P18" s="54" t="s">
        <v>74</v>
      </c>
      <c r="Q18" s="54" t="s">
        <v>74</v>
      </c>
      <c r="R18" s="58">
        <v>79</v>
      </c>
      <c r="S18" s="54" t="s">
        <v>24</v>
      </c>
      <c r="T18" s="54">
        <v>490</v>
      </c>
      <c r="U18" s="62">
        <v>81.67</v>
      </c>
      <c r="V18" s="54" t="s">
        <v>121</v>
      </c>
    </row>
    <row r="19" spans="1:22" ht="15" thickBot="1">
      <c r="A19" s="66">
        <v>13122382</v>
      </c>
      <c r="B19" s="54" t="s">
        <v>138</v>
      </c>
      <c r="C19" s="54" t="str">
        <f t="shared" si="0"/>
        <v>M</v>
      </c>
      <c r="D19" s="54" t="str">
        <f t="shared" si="2"/>
        <v xml:space="preserve"> DANISH ATTRI</v>
      </c>
      <c r="E19" s="54"/>
      <c r="F19" s="62">
        <v>88</v>
      </c>
      <c r="G19" s="54" t="s">
        <v>23</v>
      </c>
      <c r="H19" s="58">
        <v>80</v>
      </c>
      <c r="I19" s="54" t="s">
        <v>24</v>
      </c>
      <c r="J19" s="62">
        <v>85</v>
      </c>
      <c r="K19" s="54" t="s">
        <v>22</v>
      </c>
      <c r="L19" s="58">
        <v>71</v>
      </c>
      <c r="M19" s="54" t="s">
        <v>25</v>
      </c>
      <c r="N19" s="62">
        <v>79</v>
      </c>
      <c r="O19" s="54" t="s">
        <v>21</v>
      </c>
      <c r="P19" s="54" t="s">
        <v>74</v>
      </c>
      <c r="Q19" s="54" t="s">
        <v>74</v>
      </c>
      <c r="R19" s="58">
        <v>82</v>
      </c>
      <c r="S19" s="54" t="s">
        <v>23</v>
      </c>
      <c r="T19" s="54">
        <v>485</v>
      </c>
      <c r="U19" s="62">
        <v>80.83</v>
      </c>
      <c r="V19" s="54" t="s">
        <v>121</v>
      </c>
    </row>
    <row r="20" spans="1:22" ht="15" thickBot="1">
      <c r="A20" s="66">
        <v>13122352</v>
      </c>
      <c r="B20" s="54" t="s">
        <v>139</v>
      </c>
      <c r="C20" s="54" t="str">
        <f t="shared" si="0"/>
        <v>F</v>
      </c>
      <c r="D20" s="54" t="str">
        <f t="shared" si="2"/>
        <v xml:space="preserve"> AKSHRA CHOUDHARY</v>
      </c>
      <c r="E20" s="54"/>
      <c r="F20" s="62">
        <v>80</v>
      </c>
      <c r="G20" s="54" t="s">
        <v>24</v>
      </c>
      <c r="H20" s="58">
        <v>83</v>
      </c>
      <c r="I20" s="54" t="s">
        <v>24</v>
      </c>
      <c r="J20" s="54" t="s">
        <v>74</v>
      </c>
      <c r="K20" s="54" t="s">
        <v>74</v>
      </c>
      <c r="L20" s="58">
        <v>72</v>
      </c>
      <c r="M20" s="54" t="s">
        <v>25</v>
      </c>
      <c r="N20" s="62">
        <v>89</v>
      </c>
      <c r="O20" s="54" t="s">
        <v>20</v>
      </c>
      <c r="P20" s="58">
        <v>75</v>
      </c>
      <c r="Q20" s="54" t="s">
        <v>24</v>
      </c>
      <c r="R20" s="58">
        <v>84</v>
      </c>
      <c r="S20" s="54" t="s">
        <v>23</v>
      </c>
      <c r="T20" s="54">
        <v>483</v>
      </c>
      <c r="U20" s="62">
        <v>80.5</v>
      </c>
      <c r="V20" s="54" t="s">
        <v>121</v>
      </c>
    </row>
    <row r="21" spans="1:22" ht="15" thickBot="1">
      <c r="A21" s="66">
        <v>13122375</v>
      </c>
      <c r="B21" s="54" t="s">
        <v>140</v>
      </c>
      <c r="C21" s="54" t="str">
        <f t="shared" si="0"/>
        <v>F</v>
      </c>
      <c r="D21" s="54" t="str">
        <f t="shared" si="2"/>
        <v xml:space="preserve"> AYUSHI RAJPUT</v>
      </c>
      <c r="E21" s="54"/>
      <c r="F21" s="62">
        <v>86</v>
      </c>
      <c r="G21" s="54" t="s">
        <v>23</v>
      </c>
      <c r="H21" s="58">
        <v>83</v>
      </c>
      <c r="I21" s="54" t="s">
        <v>24</v>
      </c>
      <c r="J21" s="62">
        <v>70</v>
      </c>
      <c r="K21" s="54" t="s">
        <v>23</v>
      </c>
      <c r="L21" s="58">
        <v>86</v>
      </c>
      <c r="M21" s="54" t="s">
        <v>24</v>
      </c>
      <c r="N21" s="62">
        <v>81</v>
      </c>
      <c r="O21" s="54" t="s">
        <v>21</v>
      </c>
      <c r="P21" s="54" t="s">
        <v>74</v>
      </c>
      <c r="Q21" s="54" t="s">
        <v>74</v>
      </c>
      <c r="R21" s="58">
        <v>74</v>
      </c>
      <c r="S21" s="54" t="s">
        <v>24</v>
      </c>
      <c r="T21" s="54">
        <v>480</v>
      </c>
      <c r="U21" s="54">
        <v>80</v>
      </c>
      <c r="V21" s="54" t="s">
        <v>121</v>
      </c>
    </row>
    <row r="22" spans="1:22" ht="15" thickBot="1">
      <c r="A22" s="66">
        <v>13122364</v>
      </c>
      <c r="B22" s="54" t="s">
        <v>141</v>
      </c>
      <c r="C22" s="54" t="str">
        <f t="shared" si="0"/>
        <v>F</v>
      </c>
      <c r="D22" s="54" t="str">
        <f t="shared" si="2"/>
        <v xml:space="preserve"> NAVINYA SHARMA</v>
      </c>
      <c r="E22" s="54"/>
      <c r="F22" s="62">
        <v>78</v>
      </c>
      <c r="G22" s="54" t="s">
        <v>24</v>
      </c>
      <c r="H22" s="58">
        <v>78</v>
      </c>
      <c r="I22" s="54" t="s">
        <v>20</v>
      </c>
      <c r="J22" s="62">
        <v>67</v>
      </c>
      <c r="K22" s="54" t="s">
        <v>23</v>
      </c>
      <c r="L22" s="58">
        <v>84</v>
      </c>
      <c r="M22" s="54" t="s">
        <v>24</v>
      </c>
      <c r="N22" s="62">
        <v>89</v>
      </c>
      <c r="O22" s="54" t="s">
        <v>20</v>
      </c>
      <c r="P22" s="54" t="s">
        <v>74</v>
      </c>
      <c r="Q22" s="54" t="s">
        <v>74</v>
      </c>
      <c r="R22" s="58">
        <v>83</v>
      </c>
      <c r="S22" s="54" t="s">
        <v>23</v>
      </c>
      <c r="T22" s="54">
        <v>479</v>
      </c>
      <c r="U22" s="62">
        <v>79.83</v>
      </c>
      <c r="V22" s="54" t="s">
        <v>121</v>
      </c>
    </row>
    <row r="23" spans="1:22" ht="15" thickBot="1">
      <c r="A23" s="66">
        <v>13122413</v>
      </c>
      <c r="B23" s="54" t="s">
        <v>142</v>
      </c>
      <c r="C23" s="54" t="str">
        <f t="shared" si="0"/>
        <v>M</v>
      </c>
      <c r="D23" s="54" t="str">
        <f t="shared" si="2"/>
        <v xml:space="preserve"> VARUN BALOTRA</v>
      </c>
      <c r="E23" s="54"/>
      <c r="F23" s="62">
        <v>83</v>
      </c>
      <c r="G23" s="54" t="s">
        <v>24</v>
      </c>
      <c r="H23" s="58">
        <v>84</v>
      </c>
      <c r="I23" s="54" t="s">
        <v>24</v>
      </c>
      <c r="J23" s="54" t="s">
        <v>74</v>
      </c>
      <c r="K23" s="54" t="s">
        <v>74</v>
      </c>
      <c r="L23" s="58">
        <v>73</v>
      </c>
      <c r="M23" s="54" t="s">
        <v>20</v>
      </c>
      <c r="N23" s="62">
        <v>83</v>
      </c>
      <c r="O23" s="54" t="s">
        <v>25</v>
      </c>
      <c r="P23" s="58">
        <v>75</v>
      </c>
      <c r="Q23" s="54" t="s">
        <v>24</v>
      </c>
      <c r="R23" s="58">
        <v>79</v>
      </c>
      <c r="S23" s="54" t="s">
        <v>24</v>
      </c>
      <c r="T23" s="54">
        <v>477</v>
      </c>
      <c r="U23" s="62">
        <v>79.5</v>
      </c>
      <c r="V23" s="54" t="s">
        <v>121</v>
      </c>
    </row>
    <row r="24" spans="1:22" ht="15" thickBot="1">
      <c r="A24" s="66">
        <v>13122421</v>
      </c>
      <c r="B24" s="54" t="s">
        <v>143</v>
      </c>
      <c r="C24" s="54" t="str">
        <f t="shared" si="0"/>
        <v>F</v>
      </c>
      <c r="D24" s="54" t="str">
        <f t="shared" si="2"/>
        <v xml:space="preserve"> SOFI CHOUDHARY</v>
      </c>
      <c r="E24" s="54"/>
      <c r="F24" s="62">
        <v>75</v>
      </c>
      <c r="G24" s="54" t="s">
        <v>20</v>
      </c>
      <c r="H24" s="58">
        <v>85</v>
      </c>
      <c r="I24" s="54" t="s">
        <v>23</v>
      </c>
      <c r="J24" s="62">
        <v>74</v>
      </c>
      <c r="K24" s="54" t="s">
        <v>23</v>
      </c>
      <c r="L24" s="58">
        <v>83</v>
      </c>
      <c r="M24" s="54" t="s">
        <v>24</v>
      </c>
      <c r="N24" s="62">
        <v>77</v>
      </c>
      <c r="O24" s="54" t="s">
        <v>26</v>
      </c>
      <c r="P24" s="54" t="s">
        <v>74</v>
      </c>
      <c r="Q24" s="54" t="s">
        <v>74</v>
      </c>
      <c r="R24" s="58">
        <v>80</v>
      </c>
      <c r="S24" s="54" t="s">
        <v>23</v>
      </c>
      <c r="T24" s="54">
        <v>474</v>
      </c>
      <c r="U24" s="54">
        <v>79</v>
      </c>
      <c r="V24" s="54" t="s">
        <v>121</v>
      </c>
    </row>
    <row r="25" spans="1:22" ht="15" thickBot="1">
      <c r="A25" s="66">
        <v>13122339</v>
      </c>
      <c r="B25" s="54" t="s">
        <v>144</v>
      </c>
      <c r="C25" s="54" t="str">
        <f t="shared" si="0"/>
        <v>M</v>
      </c>
      <c r="D25" s="54" t="str">
        <f t="shared" si="2"/>
        <v xml:space="preserve"> PRANAV HANSA</v>
      </c>
      <c r="E25" s="54"/>
      <c r="F25" s="62">
        <v>84</v>
      </c>
      <c r="G25" s="54" t="s">
        <v>23</v>
      </c>
      <c r="H25" s="58">
        <v>63</v>
      </c>
      <c r="I25" s="54" t="s">
        <v>21</v>
      </c>
      <c r="J25" s="54" t="s">
        <v>74</v>
      </c>
      <c r="K25" s="54" t="s">
        <v>74</v>
      </c>
      <c r="L25" s="58">
        <v>79</v>
      </c>
      <c r="M25" s="54" t="s">
        <v>20</v>
      </c>
      <c r="N25" s="62">
        <v>84</v>
      </c>
      <c r="O25" s="54" t="s">
        <v>25</v>
      </c>
      <c r="P25" s="58">
        <v>91</v>
      </c>
      <c r="Q25" s="54" t="s">
        <v>23</v>
      </c>
      <c r="R25" s="58">
        <v>71</v>
      </c>
      <c r="S25" s="54" t="s">
        <v>24</v>
      </c>
      <c r="T25" s="54">
        <v>472</v>
      </c>
      <c r="U25" s="62">
        <v>78.67</v>
      </c>
      <c r="V25" s="54" t="s">
        <v>121</v>
      </c>
    </row>
    <row r="26" spans="1:22" ht="15" thickBot="1">
      <c r="A26" s="66">
        <v>13122402</v>
      </c>
      <c r="B26" s="54" t="s">
        <v>145</v>
      </c>
      <c r="C26" s="54" t="str">
        <f t="shared" si="0"/>
        <v>M</v>
      </c>
      <c r="D26" s="54" t="str">
        <f t="shared" si="2"/>
        <v xml:space="preserve"> KARTIK KUMAR</v>
      </c>
      <c r="E26" s="54"/>
      <c r="F26" s="62">
        <v>74</v>
      </c>
      <c r="G26" s="54" t="s">
        <v>20</v>
      </c>
      <c r="H26" s="58">
        <v>80</v>
      </c>
      <c r="I26" s="54" t="s">
        <v>24</v>
      </c>
      <c r="J26" s="62">
        <v>76</v>
      </c>
      <c r="K26" s="54" t="s">
        <v>23</v>
      </c>
      <c r="L26" s="58">
        <v>81</v>
      </c>
      <c r="M26" s="54" t="s">
        <v>24</v>
      </c>
      <c r="N26" s="62">
        <v>81</v>
      </c>
      <c r="O26" s="54" t="s">
        <v>21</v>
      </c>
      <c r="P26" s="54" t="s">
        <v>74</v>
      </c>
      <c r="Q26" s="54" t="s">
        <v>74</v>
      </c>
      <c r="R26" s="58">
        <v>80</v>
      </c>
      <c r="S26" s="54" t="s">
        <v>23</v>
      </c>
      <c r="T26" s="54">
        <v>472</v>
      </c>
      <c r="U26" s="62">
        <v>78.67</v>
      </c>
      <c r="V26" s="54" t="s">
        <v>121</v>
      </c>
    </row>
    <row r="27" spans="1:22" ht="15" thickBot="1">
      <c r="A27" s="66">
        <v>13122399</v>
      </c>
      <c r="B27" s="54" t="s">
        <v>146</v>
      </c>
      <c r="C27" s="54" t="str">
        <f t="shared" si="0"/>
        <v>F</v>
      </c>
      <c r="D27" s="54" t="str">
        <f t="shared" si="2"/>
        <v xml:space="preserve"> ASMI RAJPUT</v>
      </c>
      <c r="E27" s="54"/>
      <c r="F27" s="62">
        <v>77</v>
      </c>
      <c r="G27" s="54" t="s">
        <v>20</v>
      </c>
      <c r="H27" s="58">
        <v>84</v>
      </c>
      <c r="I27" s="54" t="s">
        <v>24</v>
      </c>
      <c r="J27" s="54" t="s">
        <v>74</v>
      </c>
      <c r="K27" s="54" t="s">
        <v>74</v>
      </c>
      <c r="L27" s="58">
        <v>67</v>
      </c>
      <c r="M27" s="54" t="s">
        <v>25</v>
      </c>
      <c r="N27" s="62">
        <v>95</v>
      </c>
      <c r="O27" s="54" t="s">
        <v>23</v>
      </c>
      <c r="P27" s="58">
        <v>70</v>
      </c>
      <c r="Q27" s="54" t="s">
        <v>20</v>
      </c>
      <c r="R27" s="58">
        <v>78</v>
      </c>
      <c r="S27" s="54" t="s">
        <v>24</v>
      </c>
      <c r="T27" s="54">
        <v>471</v>
      </c>
      <c r="U27" s="62">
        <v>78.5</v>
      </c>
      <c r="V27" s="54" t="s">
        <v>121</v>
      </c>
    </row>
    <row r="28" spans="1:22" ht="15" thickBot="1">
      <c r="A28" s="66">
        <v>13122428</v>
      </c>
      <c r="B28" s="54" t="s">
        <v>147</v>
      </c>
      <c r="C28" s="54" t="str">
        <f t="shared" si="0"/>
        <v>F</v>
      </c>
      <c r="D28" s="54" t="str">
        <f t="shared" si="2"/>
        <v xml:space="preserve"> SAIMA KHATOON</v>
      </c>
      <c r="E28" s="54"/>
      <c r="F28" s="62">
        <v>79</v>
      </c>
      <c r="G28" s="54" t="s">
        <v>24</v>
      </c>
      <c r="H28" s="58">
        <v>87</v>
      </c>
      <c r="I28" s="54" t="s">
        <v>23</v>
      </c>
      <c r="J28" s="62">
        <v>84</v>
      </c>
      <c r="K28" s="54" t="s">
        <v>22</v>
      </c>
      <c r="L28" s="58">
        <v>75</v>
      </c>
      <c r="M28" s="54" t="s">
        <v>20</v>
      </c>
      <c r="N28" s="62">
        <v>75</v>
      </c>
      <c r="O28" s="54" t="s">
        <v>26</v>
      </c>
      <c r="P28" s="54" t="s">
        <v>74</v>
      </c>
      <c r="Q28" s="54" t="s">
        <v>74</v>
      </c>
      <c r="R28" s="58">
        <v>70</v>
      </c>
      <c r="S28" s="54" t="s">
        <v>20</v>
      </c>
      <c r="T28" s="54">
        <v>470</v>
      </c>
      <c r="U28" s="62">
        <v>78.33</v>
      </c>
      <c r="V28" s="54" t="s">
        <v>121</v>
      </c>
    </row>
    <row r="29" spans="1:22" ht="15" thickBot="1">
      <c r="A29" s="66">
        <v>13122353</v>
      </c>
      <c r="B29" s="54" t="s">
        <v>148</v>
      </c>
      <c r="C29" s="54" t="str">
        <f t="shared" si="0"/>
        <v>F</v>
      </c>
      <c r="D29" s="54" t="str">
        <f t="shared" si="2"/>
        <v xml:space="preserve"> LOURIA</v>
      </c>
      <c r="E29" s="54"/>
      <c r="F29" s="62">
        <v>80</v>
      </c>
      <c r="G29" s="54" t="s">
        <v>24</v>
      </c>
      <c r="H29" s="58">
        <v>75</v>
      </c>
      <c r="I29" s="54" t="s">
        <v>20</v>
      </c>
      <c r="J29" s="62">
        <v>75</v>
      </c>
      <c r="K29" s="54" t="s">
        <v>23</v>
      </c>
      <c r="L29" s="58">
        <v>81</v>
      </c>
      <c r="M29" s="54" t="s">
        <v>24</v>
      </c>
      <c r="N29" s="62">
        <v>86</v>
      </c>
      <c r="O29" s="54" t="s">
        <v>25</v>
      </c>
      <c r="P29" s="54" t="s">
        <v>74</v>
      </c>
      <c r="Q29" s="54" t="s">
        <v>74</v>
      </c>
      <c r="R29" s="58">
        <v>72</v>
      </c>
      <c r="S29" s="54" t="s">
        <v>24</v>
      </c>
      <c r="T29" s="54">
        <v>469</v>
      </c>
      <c r="U29" s="62">
        <v>78.17</v>
      </c>
      <c r="V29" s="54" t="s">
        <v>121</v>
      </c>
    </row>
    <row r="30" spans="1:22" ht="15" thickBot="1">
      <c r="A30" s="66">
        <v>13122419</v>
      </c>
      <c r="B30" s="54" t="s">
        <v>149</v>
      </c>
      <c r="C30" s="54" t="str">
        <f t="shared" si="0"/>
        <v>F</v>
      </c>
      <c r="D30" s="54" t="str">
        <f t="shared" si="2"/>
        <v xml:space="preserve"> SOMYA SINGH</v>
      </c>
      <c r="E30" s="54"/>
      <c r="F30" s="62">
        <v>83</v>
      </c>
      <c r="G30" s="54" t="s">
        <v>24</v>
      </c>
      <c r="H30" s="58">
        <v>83</v>
      </c>
      <c r="I30" s="54" t="s">
        <v>24</v>
      </c>
      <c r="J30" s="54" t="s">
        <v>74</v>
      </c>
      <c r="K30" s="54" t="s">
        <v>74</v>
      </c>
      <c r="L30" s="58">
        <v>71</v>
      </c>
      <c r="M30" s="54" t="s">
        <v>25</v>
      </c>
      <c r="N30" s="62">
        <v>88</v>
      </c>
      <c r="O30" s="54" t="s">
        <v>20</v>
      </c>
      <c r="P30" s="58">
        <v>78</v>
      </c>
      <c r="Q30" s="54" t="s">
        <v>24</v>
      </c>
      <c r="R30" s="58">
        <v>66</v>
      </c>
      <c r="S30" s="54" t="s">
        <v>20</v>
      </c>
      <c r="T30" s="54">
        <v>469</v>
      </c>
      <c r="U30" s="62">
        <v>78.17</v>
      </c>
      <c r="V30" s="54" t="s">
        <v>121</v>
      </c>
    </row>
    <row r="31" spans="1:22" ht="15" thickBot="1">
      <c r="A31" s="67">
        <v>13122362</v>
      </c>
      <c r="B31" s="63" t="s">
        <v>150</v>
      </c>
      <c r="C31" s="54" t="str">
        <f t="shared" si="0"/>
        <v>F</v>
      </c>
      <c r="D31" s="54" t="str">
        <f t="shared" si="2"/>
        <v xml:space="preserve"> BHAWANI MANSOTRA</v>
      </c>
      <c r="E31" s="63"/>
      <c r="F31" s="64">
        <v>78</v>
      </c>
      <c r="G31" s="63" t="s">
        <v>24</v>
      </c>
      <c r="H31" s="68">
        <v>80</v>
      </c>
      <c r="I31" s="63" t="s">
        <v>24</v>
      </c>
      <c r="J31" s="63" t="s">
        <v>74</v>
      </c>
      <c r="K31" s="63" t="s">
        <v>74</v>
      </c>
      <c r="L31" s="68">
        <v>73</v>
      </c>
      <c r="M31" s="63" t="s">
        <v>20</v>
      </c>
      <c r="N31" s="64">
        <v>74</v>
      </c>
      <c r="O31" s="63" t="s">
        <v>26</v>
      </c>
      <c r="P31" s="68">
        <v>78</v>
      </c>
      <c r="Q31" s="63" t="s">
        <v>24</v>
      </c>
      <c r="R31" s="68">
        <v>85</v>
      </c>
      <c r="S31" s="63" t="s">
        <v>23</v>
      </c>
      <c r="T31" s="63">
        <v>468</v>
      </c>
      <c r="U31" s="63">
        <v>78</v>
      </c>
      <c r="V31" s="63" t="s">
        <v>121</v>
      </c>
    </row>
    <row r="32" spans="1:22" ht="15" thickBot="1">
      <c r="A32" s="66">
        <v>13122380</v>
      </c>
      <c r="B32" s="54" t="s">
        <v>151</v>
      </c>
      <c r="C32" s="54" t="str">
        <f t="shared" si="0"/>
        <v>F</v>
      </c>
      <c r="D32" s="54" t="str">
        <f t="shared" si="2"/>
        <v xml:space="preserve"> VANSHIKA</v>
      </c>
      <c r="E32" s="54"/>
      <c r="F32" s="62">
        <v>81</v>
      </c>
      <c r="G32" s="54" t="s">
        <v>24</v>
      </c>
      <c r="H32" s="58">
        <v>84</v>
      </c>
      <c r="I32" s="54" t="s">
        <v>24</v>
      </c>
      <c r="J32" s="62">
        <v>55</v>
      </c>
      <c r="K32" s="54" t="s">
        <v>24</v>
      </c>
      <c r="L32" s="58">
        <v>78</v>
      </c>
      <c r="M32" s="54" t="s">
        <v>20</v>
      </c>
      <c r="N32" s="62">
        <v>90</v>
      </c>
      <c r="O32" s="54" t="s">
        <v>20</v>
      </c>
      <c r="P32" s="54" t="s">
        <v>74</v>
      </c>
      <c r="Q32" s="54" t="s">
        <v>74</v>
      </c>
      <c r="R32" s="58">
        <v>76</v>
      </c>
      <c r="S32" s="54" t="s">
        <v>24</v>
      </c>
      <c r="T32" s="54">
        <v>464</v>
      </c>
      <c r="U32" s="62">
        <v>77.33</v>
      </c>
      <c r="V32" s="54" t="s">
        <v>121</v>
      </c>
    </row>
    <row r="33" spans="1:22" ht="15" thickBot="1">
      <c r="A33" s="66">
        <v>13122390</v>
      </c>
      <c r="B33" s="54" t="s">
        <v>152</v>
      </c>
      <c r="C33" s="54" t="str">
        <f t="shared" si="0"/>
        <v>F</v>
      </c>
      <c r="D33" s="54" t="str">
        <f t="shared" si="2"/>
        <v xml:space="preserve"> SWATI SHARMA</v>
      </c>
      <c r="E33" s="54"/>
      <c r="F33" s="62">
        <v>82</v>
      </c>
      <c r="G33" s="54" t="s">
        <v>24</v>
      </c>
      <c r="H33" s="58">
        <v>78</v>
      </c>
      <c r="I33" s="54" t="s">
        <v>20</v>
      </c>
      <c r="J33" s="62">
        <v>81</v>
      </c>
      <c r="K33" s="54" t="s">
        <v>22</v>
      </c>
      <c r="L33" s="58">
        <v>78</v>
      </c>
      <c r="M33" s="54" t="s">
        <v>20</v>
      </c>
      <c r="N33" s="62">
        <v>80</v>
      </c>
      <c r="O33" s="54" t="s">
        <v>21</v>
      </c>
      <c r="P33" s="54" t="s">
        <v>74</v>
      </c>
      <c r="Q33" s="54" t="s">
        <v>74</v>
      </c>
      <c r="R33" s="58">
        <v>64</v>
      </c>
      <c r="S33" s="54" t="s">
        <v>20</v>
      </c>
      <c r="T33" s="54">
        <v>463</v>
      </c>
      <c r="U33" s="62">
        <v>77.17</v>
      </c>
      <c r="V33" s="54" t="s">
        <v>121</v>
      </c>
    </row>
    <row r="34" spans="1:22" ht="15" thickBot="1">
      <c r="A34" s="66">
        <v>13122393</v>
      </c>
      <c r="B34" s="54" t="s">
        <v>153</v>
      </c>
      <c r="C34" s="54" t="str">
        <f t="shared" si="0"/>
        <v>F</v>
      </c>
      <c r="D34" s="54" t="str">
        <f t="shared" si="2"/>
        <v xml:space="preserve"> MEHAK</v>
      </c>
      <c r="E34" s="54"/>
      <c r="F34" s="62">
        <v>85</v>
      </c>
      <c r="G34" s="54" t="s">
        <v>23</v>
      </c>
      <c r="H34" s="58">
        <v>80</v>
      </c>
      <c r="I34" s="54" t="s">
        <v>24</v>
      </c>
      <c r="J34" s="62">
        <v>72</v>
      </c>
      <c r="K34" s="54" t="s">
        <v>23</v>
      </c>
      <c r="L34" s="58">
        <v>72</v>
      </c>
      <c r="M34" s="54" t="s">
        <v>25</v>
      </c>
      <c r="N34" s="62">
        <v>87</v>
      </c>
      <c r="O34" s="54" t="s">
        <v>20</v>
      </c>
      <c r="P34" s="54" t="s">
        <v>74</v>
      </c>
      <c r="Q34" s="54" t="s">
        <v>74</v>
      </c>
      <c r="R34" s="58">
        <v>65</v>
      </c>
      <c r="S34" s="54" t="s">
        <v>20</v>
      </c>
      <c r="T34" s="54">
        <v>461</v>
      </c>
      <c r="U34" s="62">
        <v>76.83</v>
      </c>
      <c r="V34" s="54" t="s">
        <v>121</v>
      </c>
    </row>
    <row r="35" spans="1:22" ht="15" thickBot="1">
      <c r="A35" s="66">
        <v>13122388</v>
      </c>
      <c r="B35" s="54" t="s">
        <v>154</v>
      </c>
      <c r="C35" s="54" t="str">
        <f t="shared" si="0"/>
        <v>F</v>
      </c>
      <c r="D35" s="54" t="str">
        <f t="shared" si="2"/>
        <v xml:space="preserve"> ANUSHIKA</v>
      </c>
      <c r="E35" s="54"/>
      <c r="F35" s="62">
        <v>82</v>
      </c>
      <c r="G35" s="54" t="s">
        <v>24</v>
      </c>
      <c r="H35" s="58">
        <v>78</v>
      </c>
      <c r="I35" s="54" t="s">
        <v>20</v>
      </c>
      <c r="J35" s="54" t="s">
        <v>74</v>
      </c>
      <c r="K35" s="54" t="s">
        <v>74</v>
      </c>
      <c r="L35" s="58">
        <v>59</v>
      </c>
      <c r="M35" s="54" t="s">
        <v>21</v>
      </c>
      <c r="N35" s="62">
        <v>88</v>
      </c>
      <c r="O35" s="54" t="s">
        <v>20</v>
      </c>
      <c r="P35" s="58">
        <v>72</v>
      </c>
      <c r="Q35" s="54" t="s">
        <v>20</v>
      </c>
      <c r="R35" s="58">
        <v>79</v>
      </c>
      <c r="S35" s="54" t="s">
        <v>24</v>
      </c>
      <c r="T35" s="54">
        <v>458</v>
      </c>
      <c r="U35" s="62">
        <v>76.33</v>
      </c>
      <c r="V35" s="54" t="s">
        <v>121</v>
      </c>
    </row>
    <row r="36" spans="1:22" ht="15" thickBot="1">
      <c r="A36" s="66">
        <v>13122347</v>
      </c>
      <c r="B36" s="54" t="s">
        <v>155</v>
      </c>
      <c r="C36" s="54" t="str">
        <f t="shared" si="0"/>
        <v>F</v>
      </c>
      <c r="D36" s="54" t="str">
        <f t="shared" si="2"/>
        <v xml:space="preserve"> PRIYANSHI JASROTIA</v>
      </c>
      <c r="E36" s="54"/>
      <c r="F36" s="62">
        <v>76</v>
      </c>
      <c r="G36" s="54" t="s">
        <v>20</v>
      </c>
      <c r="H36" s="58">
        <v>74</v>
      </c>
      <c r="I36" s="54" t="s">
        <v>25</v>
      </c>
      <c r="J36" s="54" t="s">
        <v>74</v>
      </c>
      <c r="K36" s="54" t="s">
        <v>74</v>
      </c>
      <c r="L36" s="58">
        <v>77</v>
      </c>
      <c r="M36" s="54" t="s">
        <v>20</v>
      </c>
      <c r="N36" s="62">
        <v>74</v>
      </c>
      <c r="O36" s="54" t="s">
        <v>26</v>
      </c>
      <c r="P36" s="58">
        <v>69</v>
      </c>
      <c r="Q36" s="54" t="s">
        <v>20</v>
      </c>
      <c r="R36" s="58">
        <v>86</v>
      </c>
      <c r="S36" s="54" t="s">
        <v>23</v>
      </c>
      <c r="T36" s="54">
        <v>456</v>
      </c>
      <c r="U36" s="54">
        <v>76</v>
      </c>
      <c r="V36" s="54" t="s">
        <v>121</v>
      </c>
    </row>
    <row r="37" spans="1:22" ht="15" thickBot="1">
      <c r="A37" s="66">
        <v>13122386</v>
      </c>
      <c r="B37" s="54" t="s">
        <v>156</v>
      </c>
      <c r="C37" s="54" t="str">
        <f t="shared" si="0"/>
        <v>M</v>
      </c>
      <c r="D37" s="54" t="str">
        <f t="shared" si="2"/>
        <v xml:space="preserve"> BHAWANI SINGH SAMBY</v>
      </c>
      <c r="E37" s="54"/>
      <c r="F37" s="62">
        <v>60</v>
      </c>
      <c r="G37" s="54" t="s">
        <v>21</v>
      </c>
      <c r="H37" s="58">
        <v>78</v>
      </c>
      <c r="I37" s="54" t="s">
        <v>20</v>
      </c>
      <c r="J37" s="54" t="s">
        <v>74</v>
      </c>
      <c r="K37" s="54" t="s">
        <v>74</v>
      </c>
      <c r="L37" s="58">
        <v>74</v>
      </c>
      <c r="M37" s="54" t="s">
        <v>20</v>
      </c>
      <c r="N37" s="62">
        <v>82</v>
      </c>
      <c r="O37" s="54" t="s">
        <v>21</v>
      </c>
      <c r="P37" s="58">
        <v>78</v>
      </c>
      <c r="Q37" s="54" t="s">
        <v>24</v>
      </c>
      <c r="R37" s="58">
        <v>81</v>
      </c>
      <c r="S37" s="54" t="s">
        <v>23</v>
      </c>
      <c r="T37" s="54">
        <v>453</v>
      </c>
      <c r="U37" s="62">
        <v>75.5</v>
      </c>
      <c r="V37" s="54" t="s">
        <v>121</v>
      </c>
    </row>
    <row r="38" spans="1:22" ht="15" thickBot="1">
      <c r="A38" s="66">
        <v>13122365</v>
      </c>
      <c r="B38" s="54" t="s">
        <v>157</v>
      </c>
      <c r="C38" s="54" t="str">
        <f t="shared" si="0"/>
        <v>M</v>
      </c>
      <c r="D38" s="54" t="str">
        <f t="shared" si="2"/>
        <v xml:space="preserve"> ANKIT SHARMA</v>
      </c>
      <c r="E38" s="54"/>
      <c r="F38" s="62">
        <v>76</v>
      </c>
      <c r="G38" s="54" t="s">
        <v>20</v>
      </c>
      <c r="H38" s="58">
        <v>83</v>
      </c>
      <c r="I38" s="54" t="s">
        <v>24</v>
      </c>
      <c r="J38" s="62">
        <v>76</v>
      </c>
      <c r="K38" s="54" t="s">
        <v>23</v>
      </c>
      <c r="L38" s="58">
        <v>70</v>
      </c>
      <c r="M38" s="54" t="s">
        <v>25</v>
      </c>
      <c r="N38" s="62">
        <v>71</v>
      </c>
      <c r="O38" s="54" t="s">
        <v>26</v>
      </c>
      <c r="P38" s="54" t="s">
        <v>74</v>
      </c>
      <c r="Q38" s="54" t="s">
        <v>74</v>
      </c>
      <c r="R38" s="58">
        <v>72</v>
      </c>
      <c r="S38" s="54" t="s">
        <v>24</v>
      </c>
      <c r="T38" s="54">
        <v>448</v>
      </c>
      <c r="U38" s="62">
        <v>74.67</v>
      </c>
      <c r="V38" s="54" t="s">
        <v>121</v>
      </c>
    </row>
    <row r="39" spans="1:22" ht="15" thickBot="1">
      <c r="A39" s="66">
        <v>13122374</v>
      </c>
      <c r="B39" s="54" t="s">
        <v>158</v>
      </c>
      <c r="C39" s="54" t="str">
        <f t="shared" si="0"/>
        <v>M</v>
      </c>
      <c r="D39" s="54" t="str">
        <f t="shared" si="2"/>
        <v xml:space="preserve"> LAKSH SAMBYAL</v>
      </c>
      <c r="E39" s="54"/>
      <c r="F39" s="62">
        <v>74</v>
      </c>
      <c r="G39" s="54" t="s">
        <v>20</v>
      </c>
      <c r="H39" s="58">
        <v>75</v>
      </c>
      <c r="I39" s="54" t="s">
        <v>20</v>
      </c>
      <c r="J39" s="62">
        <v>80</v>
      </c>
      <c r="K39" s="54" t="s">
        <v>22</v>
      </c>
      <c r="L39" s="58">
        <v>82</v>
      </c>
      <c r="M39" s="54" t="s">
        <v>24</v>
      </c>
      <c r="N39" s="62">
        <v>69</v>
      </c>
      <c r="O39" s="54" t="s">
        <v>28</v>
      </c>
      <c r="P39" s="54" t="s">
        <v>74</v>
      </c>
      <c r="Q39" s="54" t="s">
        <v>74</v>
      </c>
      <c r="R39" s="58">
        <v>67</v>
      </c>
      <c r="S39" s="54" t="s">
        <v>20</v>
      </c>
      <c r="T39" s="54">
        <v>447</v>
      </c>
      <c r="U39" s="62">
        <v>74.5</v>
      </c>
      <c r="V39" s="54" t="s">
        <v>121</v>
      </c>
    </row>
    <row r="40" spans="1:22" ht="15" thickBot="1">
      <c r="A40" s="66">
        <v>13122344</v>
      </c>
      <c r="B40" s="54" t="s">
        <v>159</v>
      </c>
      <c r="C40" s="54" t="str">
        <f t="shared" si="0"/>
        <v>F</v>
      </c>
      <c r="D40" s="54" t="str">
        <f t="shared" si="2"/>
        <v xml:space="preserve"> NAMANI SHARMA</v>
      </c>
      <c r="E40" s="54"/>
      <c r="F40" s="62">
        <v>73</v>
      </c>
      <c r="G40" s="54" t="s">
        <v>20</v>
      </c>
      <c r="H40" s="58">
        <v>80</v>
      </c>
      <c r="I40" s="54" t="s">
        <v>24</v>
      </c>
      <c r="J40" s="62">
        <v>75</v>
      </c>
      <c r="K40" s="54" t="s">
        <v>23</v>
      </c>
      <c r="L40" s="58">
        <v>71</v>
      </c>
      <c r="M40" s="54" t="s">
        <v>25</v>
      </c>
      <c r="N40" s="62">
        <v>67</v>
      </c>
      <c r="O40" s="54" t="s">
        <v>28</v>
      </c>
      <c r="P40" s="54" t="s">
        <v>74</v>
      </c>
      <c r="Q40" s="54" t="s">
        <v>74</v>
      </c>
      <c r="R40" s="58">
        <v>75</v>
      </c>
      <c r="S40" s="54" t="s">
        <v>24</v>
      </c>
      <c r="T40" s="54">
        <v>441</v>
      </c>
      <c r="U40" s="62">
        <v>73.5</v>
      </c>
      <c r="V40" s="54" t="s">
        <v>121</v>
      </c>
    </row>
    <row r="41" spans="1:22" ht="15" thickBot="1">
      <c r="A41" s="66">
        <v>13122342</v>
      </c>
      <c r="B41" s="54" t="s">
        <v>160</v>
      </c>
      <c r="C41" s="54" t="str">
        <f t="shared" si="0"/>
        <v>F</v>
      </c>
      <c r="D41" s="54" t="str">
        <f t="shared" si="2"/>
        <v xml:space="preserve"> HITASHA BHARTI</v>
      </c>
      <c r="E41" s="54"/>
      <c r="F41" s="62">
        <v>74</v>
      </c>
      <c r="G41" s="54" t="s">
        <v>20</v>
      </c>
      <c r="H41" s="58">
        <v>75</v>
      </c>
      <c r="I41" s="54" t="s">
        <v>20</v>
      </c>
      <c r="J41" s="62">
        <v>55</v>
      </c>
      <c r="K41" s="54" t="s">
        <v>24</v>
      </c>
      <c r="L41" s="58">
        <v>79</v>
      </c>
      <c r="M41" s="54" t="s">
        <v>20</v>
      </c>
      <c r="N41" s="62">
        <v>85</v>
      </c>
      <c r="O41" s="54" t="s">
        <v>25</v>
      </c>
      <c r="P41" s="54" t="s">
        <v>74</v>
      </c>
      <c r="Q41" s="54" t="s">
        <v>74</v>
      </c>
      <c r="R41" s="58">
        <v>67</v>
      </c>
      <c r="S41" s="54" t="s">
        <v>20</v>
      </c>
      <c r="T41" s="54">
        <v>435</v>
      </c>
      <c r="U41" s="62">
        <v>72.5</v>
      </c>
      <c r="V41" s="54" t="s">
        <v>121</v>
      </c>
    </row>
    <row r="42" spans="1:22" ht="15" thickBot="1">
      <c r="A42" s="66">
        <v>13122395</v>
      </c>
      <c r="B42" s="54" t="s">
        <v>161</v>
      </c>
      <c r="C42" s="54" t="str">
        <f t="shared" si="0"/>
        <v>M</v>
      </c>
      <c r="D42" s="54" t="str">
        <f t="shared" si="2"/>
        <v xml:space="preserve"> ABHAY SINGH SAMBYAL</v>
      </c>
      <c r="E42" s="54"/>
      <c r="F42" s="62">
        <v>68</v>
      </c>
      <c r="G42" s="54" t="s">
        <v>25</v>
      </c>
      <c r="H42" s="58">
        <v>76</v>
      </c>
      <c r="I42" s="54" t="s">
        <v>20</v>
      </c>
      <c r="J42" s="54" t="s">
        <v>74</v>
      </c>
      <c r="K42" s="54" t="s">
        <v>74</v>
      </c>
      <c r="L42" s="58">
        <v>76</v>
      </c>
      <c r="M42" s="54" t="s">
        <v>20</v>
      </c>
      <c r="N42" s="62">
        <v>76</v>
      </c>
      <c r="O42" s="54" t="s">
        <v>26</v>
      </c>
      <c r="P42" s="58">
        <v>71</v>
      </c>
      <c r="Q42" s="54" t="s">
        <v>20</v>
      </c>
      <c r="R42" s="58">
        <v>66</v>
      </c>
      <c r="S42" s="54" t="s">
        <v>20</v>
      </c>
      <c r="T42" s="54">
        <v>433</v>
      </c>
      <c r="U42" s="62">
        <v>72.17</v>
      </c>
      <c r="V42" s="54" t="s">
        <v>121</v>
      </c>
    </row>
    <row r="43" spans="1:22" ht="15" thickBot="1">
      <c r="A43" s="66">
        <v>13122401</v>
      </c>
      <c r="B43" s="54" t="s">
        <v>162</v>
      </c>
      <c r="C43" s="54" t="str">
        <f t="shared" si="0"/>
        <v>F</v>
      </c>
      <c r="D43" s="54" t="str">
        <f t="shared" si="2"/>
        <v xml:space="preserve"> JEEVIKA SHARMA</v>
      </c>
      <c r="E43" s="54"/>
      <c r="F43" s="62">
        <v>85</v>
      </c>
      <c r="G43" s="54" t="s">
        <v>23</v>
      </c>
      <c r="H43" s="58">
        <v>87</v>
      </c>
      <c r="I43" s="54" t="s">
        <v>23</v>
      </c>
      <c r="J43" s="54" t="s">
        <v>74</v>
      </c>
      <c r="K43" s="54" t="s">
        <v>74</v>
      </c>
      <c r="L43" s="58">
        <v>66</v>
      </c>
      <c r="M43" s="54" t="s">
        <v>25</v>
      </c>
      <c r="N43" s="62">
        <v>82</v>
      </c>
      <c r="O43" s="54" t="s">
        <v>21</v>
      </c>
      <c r="P43" s="58">
        <v>47</v>
      </c>
      <c r="Q43" s="54" t="s">
        <v>21</v>
      </c>
      <c r="R43" s="58">
        <v>66</v>
      </c>
      <c r="S43" s="54" t="s">
        <v>20</v>
      </c>
      <c r="T43" s="54">
        <v>433</v>
      </c>
      <c r="U43" s="62">
        <v>72.17</v>
      </c>
      <c r="V43" s="54" t="s">
        <v>121</v>
      </c>
    </row>
    <row r="44" spans="1:22" ht="15" thickBot="1">
      <c r="A44" s="66">
        <v>13122408</v>
      </c>
      <c r="B44" s="54" t="s">
        <v>163</v>
      </c>
      <c r="C44" s="54" t="str">
        <f t="shared" si="0"/>
        <v>F</v>
      </c>
      <c r="D44" s="54" t="str">
        <f t="shared" si="2"/>
        <v xml:space="preserve"> MEENAKSHI SAMBYAL</v>
      </c>
      <c r="E44" s="54"/>
      <c r="F44" s="62">
        <v>74</v>
      </c>
      <c r="G44" s="54" t="s">
        <v>20</v>
      </c>
      <c r="H44" s="58">
        <v>76</v>
      </c>
      <c r="I44" s="54" t="s">
        <v>20</v>
      </c>
      <c r="J44" s="62">
        <v>60</v>
      </c>
      <c r="K44" s="54" t="s">
        <v>24</v>
      </c>
      <c r="L44" s="58">
        <v>68</v>
      </c>
      <c r="M44" s="54" t="s">
        <v>25</v>
      </c>
      <c r="N44" s="62">
        <v>84</v>
      </c>
      <c r="O44" s="54" t="s">
        <v>25</v>
      </c>
      <c r="P44" s="54" t="s">
        <v>74</v>
      </c>
      <c r="Q44" s="54" t="s">
        <v>74</v>
      </c>
      <c r="R44" s="58">
        <v>70</v>
      </c>
      <c r="S44" s="54" t="s">
        <v>20</v>
      </c>
      <c r="T44" s="54">
        <v>432</v>
      </c>
      <c r="U44" s="54">
        <v>72</v>
      </c>
      <c r="V44" s="54" t="s">
        <v>121</v>
      </c>
    </row>
    <row r="45" spans="1:22" ht="15" thickBot="1">
      <c r="A45" s="66">
        <v>13122389</v>
      </c>
      <c r="B45" s="54" t="s">
        <v>164</v>
      </c>
      <c r="C45" s="54" t="str">
        <f t="shared" si="0"/>
        <v>F</v>
      </c>
      <c r="D45" s="54" t="str">
        <f t="shared" si="2"/>
        <v xml:space="preserve"> JASWINDER MAGOTRA</v>
      </c>
      <c r="E45" s="54"/>
      <c r="F45" s="62">
        <v>77</v>
      </c>
      <c r="G45" s="54" t="s">
        <v>20</v>
      </c>
      <c r="H45" s="58">
        <v>73</v>
      </c>
      <c r="I45" s="54" t="s">
        <v>25</v>
      </c>
      <c r="J45" s="62">
        <v>66</v>
      </c>
      <c r="K45" s="54" t="s">
        <v>23</v>
      </c>
      <c r="L45" s="58">
        <v>76</v>
      </c>
      <c r="M45" s="54" t="s">
        <v>20</v>
      </c>
      <c r="N45" s="62">
        <v>78</v>
      </c>
      <c r="O45" s="54" t="s">
        <v>21</v>
      </c>
      <c r="P45" s="54" t="s">
        <v>74</v>
      </c>
      <c r="Q45" s="54" t="s">
        <v>74</v>
      </c>
      <c r="R45" s="58">
        <v>61</v>
      </c>
      <c r="S45" s="54" t="s">
        <v>20</v>
      </c>
      <c r="T45" s="54">
        <v>431</v>
      </c>
      <c r="U45" s="62">
        <v>71.83</v>
      </c>
      <c r="V45" s="54" t="s">
        <v>121</v>
      </c>
    </row>
    <row r="46" spans="1:22" ht="15" thickBot="1">
      <c r="A46" s="66">
        <v>13122376</v>
      </c>
      <c r="B46" s="54" t="s">
        <v>165</v>
      </c>
      <c r="C46" s="54" t="str">
        <f t="shared" si="0"/>
        <v>M</v>
      </c>
      <c r="D46" s="54" t="str">
        <f t="shared" si="2"/>
        <v xml:space="preserve"> HIMANSHU BADGAL</v>
      </c>
      <c r="E46" s="54"/>
      <c r="F46" s="62">
        <v>58</v>
      </c>
      <c r="G46" s="54" t="s">
        <v>21</v>
      </c>
      <c r="H46" s="58">
        <v>75</v>
      </c>
      <c r="I46" s="54" t="s">
        <v>20</v>
      </c>
      <c r="J46" s="62">
        <v>76</v>
      </c>
      <c r="K46" s="54" t="s">
        <v>23</v>
      </c>
      <c r="L46" s="58">
        <v>63</v>
      </c>
      <c r="M46" s="54" t="s">
        <v>21</v>
      </c>
      <c r="N46" s="62">
        <v>79</v>
      </c>
      <c r="O46" s="54" t="s">
        <v>21</v>
      </c>
      <c r="P46" s="54" t="s">
        <v>74</v>
      </c>
      <c r="Q46" s="54" t="s">
        <v>74</v>
      </c>
      <c r="R46" s="58">
        <v>75</v>
      </c>
      <c r="S46" s="54" t="s">
        <v>24</v>
      </c>
      <c r="T46" s="54">
        <v>426</v>
      </c>
      <c r="U46" s="54">
        <v>71</v>
      </c>
      <c r="V46" s="54" t="s">
        <v>121</v>
      </c>
    </row>
    <row r="47" spans="1:22" ht="15" thickBot="1">
      <c r="A47" s="66">
        <v>13122384</v>
      </c>
      <c r="B47" s="54" t="s">
        <v>166</v>
      </c>
      <c r="C47" s="54" t="str">
        <f t="shared" si="0"/>
        <v>F</v>
      </c>
      <c r="D47" s="54" t="str">
        <f t="shared" si="2"/>
        <v xml:space="preserve"> PRINEMA SAMBYAL</v>
      </c>
      <c r="E47" s="54"/>
      <c r="F47" s="62">
        <v>74</v>
      </c>
      <c r="G47" s="54" t="s">
        <v>20</v>
      </c>
      <c r="H47" s="58">
        <v>73</v>
      </c>
      <c r="I47" s="54" t="s">
        <v>25</v>
      </c>
      <c r="J47" s="54" t="s">
        <v>74</v>
      </c>
      <c r="K47" s="54" t="s">
        <v>74</v>
      </c>
      <c r="L47" s="58">
        <v>69</v>
      </c>
      <c r="M47" s="54" t="s">
        <v>25</v>
      </c>
      <c r="N47" s="62">
        <v>90</v>
      </c>
      <c r="O47" s="54" t="s">
        <v>20</v>
      </c>
      <c r="P47" s="58">
        <v>65</v>
      </c>
      <c r="Q47" s="54" t="s">
        <v>20</v>
      </c>
      <c r="R47" s="58">
        <v>55</v>
      </c>
      <c r="S47" s="54" t="s">
        <v>25</v>
      </c>
      <c r="T47" s="54">
        <v>426</v>
      </c>
      <c r="U47" s="54">
        <v>71</v>
      </c>
      <c r="V47" s="54" t="s">
        <v>121</v>
      </c>
    </row>
    <row r="48" spans="1:22" ht="15" thickBot="1">
      <c r="A48" s="66">
        <v>13122423</v>
      </c>
      <c r="B48" s="54" t="s">
        <v>167</v>
      </c>
      <c r="C48" s="54" t="str">
        <f t="shared" si="0"/>
        <v>F</v>
      </c>
      <c r="D48" s="54" t="str">
        <f t="shared" si="2"/>
        <v xml:space="preserve"> SHINDE SONALI SHANT</v>
      </c>
      <c r="E48" s="54"/>
      <c r="F48" s="62">
        <v>59</v>
      </c>
      <c r="G48" s="54" t="s">
        <v>21</v>
      </c>
      <c r="H48" s="58">
        <v>85</v>
      </c>
      <c r="I48" s="54" t="s">
        <v>23</v>
      </c>
      <c r="J48" s="54" t="s">
        <v>74</v>
      </c>
      <c r="K48" s="54" t="s">
        <v>74</v>
      </c>
      <c r="L48" s="58">
        <v>66</v>
      </c>
      <c r="M48" s="54" t="s">
        <v>25</v>
      </c>
      <c r="N48" s="62">
        <v>74</v>
      </c>
      <c r="O48" s="54" t="s">
        <v>26</v>
      </c>
      <c r="P48" s="58">
        <v>60</v>
      </c>
      <c r="Q48" s="54" t="s">
        <v>25</v>
      </c>
      <c r="R48" s="58">
        <v>78</v>
      </c>
      <c r="S48" s="54" t="s">
        <v>24</v>
      </c>
      <c r="T48" s="54">
        <v>422</v>
      </c>
      <c r="U48" s="62">
        <v>70.33</v>
      </c>
      <c r="V48" s="54" t="s">
        <v>121</v>
      </c>
    </row>
    <row r="49" spans="1:22" ht="15" thickBot="1">
      <c r="A49" s="66">
        <v>13122379</v>
      </c>
      <c r="B49" s="54" t="s">
        <v>168</v>
      </c>
      <c r="C49" s="54" t="str">
        <f t="shared" si="0"/>
        <v>F</v>
      </c>
      <c r="D49" s="54" t="str">
        <f t="shared" si="2"/>
        <v xml:space="preserve"> ANSHITA HANS</v>
      </c>
      <c r="E49" s="54"/>
      <c r="F49" s="62">
        <v>91</v>
      </c>
      <c r="G49" s="54" t="s">
        <v>22</v>
      </c>
      <c r="H49" s="58">
        <v>87</v>
      </c>
      <c r="I49" s="54" t="s">
        <v>23</v>
      </c>
      <c r="J49" s="62">
        <v>45</v>
      </c>
      <c r="K49" s="54" t="s">
        <v>25</v>
      </c>
      <c r="L49" s="58">
        <v>57</v>
      </c>
      <c r="M49" s="54" t="s">
        <v>21</v>
      </c>
      <c r="N49" s="62">
        <v>81</v>
      </c>
      <c r="O49" s="54" t="s">
        <v>21</v>
      </c>
      <c r="P49" s="54" t="s">
        <v>74</v>
      </c>
      <c r="Q49" s="54" t="s">
        <v>74</v>
      </c>
      <c r="R49" s="58">
        <v>58</v>
      </c>
      <c r="S49" s="54" t="s">
        <v>25</v>
      </c>
      <c r="T49" s="54">
        <v>419</v>
      </c>
      <c r="U49" s="62">
        <v>69.83</v>
      </c>
      <c r="V49" s="54" t="s">
        <v>121</v>
      </c>
    </row>
    <row r="50" spans="1:22" ht="15" thickBot="1">
      <c r="A50" s="66">
        <v>13122396</v>
      </c>
      <c r="B50" s="54" t="s">
        <v>169</v>
      </c>
      <c r="C50" s="54" t="str">
        <f t="shared" si="0"/>
        <v>M</v>
      </c>
      <c r="D50" s="54" t="str">
        <f t="shared" si="2"/>
        <v xml:space="preserve"> ADITYA KUNDAL</v>
      </c>
      <c r="E50" s="54"/>
      <c r="F50" s="62">
        <v>76</v>
      </c>
      <c r="G50" s="54" t="s">
        <v>20</v>
      </c>
      <c r="H50" s="58">
        <v>73</v>
      </c>
      <c r="I50" s="54" t="s">
        <v>25</v>
      </c>
      <c r="J50" s="54" t="s">
        <v>74</v>
      </c>
      <c r="K50" s="54" t="s">
        <v>74</v>
      </c>
      <c r="L50" s="58">
        <v>65</v>
      </c>
      <c r="M50" s="54" t="s">
        <v>21</v>
      </c>
      <c r="N50" s="62">
        <v>67</v>
      </c>
      <c r="O50" s="54" t="s">
        <v>28</v>
      </c>
      <c r="P50" s="58">
        <v>63</v>
      </c>
      <c r="Q50" s="54" t="s">
        <v>25</v>
      </c>
      <c r="R50" s="58">
        <v>75</v>
      </c>
      <c r="S50" s="54" t="s">
        <v>24</v>
      </c>
      <c r="T50" s="54">
        <v>419</v>
      </c>
      <c r="U50" s="62">
        <v>69.83</v>
      </c>
      <c r="V50" s="54" t="s">
        <v>121</v>
      </c>
    </row>
    <row r="51" spans="1:22" ht="15" thickBot="1">
      <c r="A51" s="66">
        <v>13122371</v>
      </c>
      <c r="B51" s="54" t="s">
        <v>170</v>
      </c>
      <c r="C51" s="54" t="str">
        <f t="shared" si="0"/>
        <v>F</v>
      </c>
      <c r="D51" s="54" t="str">
        <f t="shared" si="2"/>
        <v xml:space="preserve"> HARSHIKA</v>
      </c>
      <c r="E51" s="54"/>
      <c r="F51" s="62">
        <v>53</v>
      </c>
      <c r="G51" s="54" t="s">
        <v>26</v>
      </c>
      <c r="H51" s="58">
        <v>90</v>
      </c>
      <c r="I51" s="54" t="s">
        <v>22</v>
      </c>
      <c r="J51" s="62">
        <v>65</v>
      </c>
      <c r="K51" s="54" t="s">
        <v>23</v>
      </c>
      <c r="L51" s="58">
        <v>76</v>
      </c>
      <c r="M51" s="54" t="s">
        <v>20</v>
      </c>
      <c r="N51" s="62">
        <v>77</v>
      </c>
      <c r="O51" s="54" t="s">
        <v>26</v>
      </c>
      <c r="P51" s="54" t="s">
        <v>74</v>
      </c>
      <c r="Q51" s="54" t="s">
        <v>74</v>
      </c>
      <c r="R51" s="58">
        <v>56</v>
      </c>
      <c r="S51" s="54" t="s">
        <v>25</v>
      </c>
      <c r="T51" s="54">
        <v>417</v>
      </c>
      <c r="U51" s="62">
        <v>69.5</v>
      </c>
      <c r="V51" s="54" t="s">
        <v>121</v>
      </c>
    </row>
    <row r="52" spans="1:22" ht="15" thickBot="1">
      <c r="A52" s="66">
        <v>13122422</v>
      </c>
      <c r="B52" s="54" t="s">
        <v>171</v>
      </c>
      <c r="C52" s="54" t="str">
        <f t="shared" si="0"/>
        <v>F</v>
      </c>
      <c r="D52" s="54" t="str">
        <f t="shared" si="2"/>
        <v xml:space="preserve"> JAGRITI</v>
      </c>
      <c r="E52" s="54"/>
      <c r="F52" s="62">
        <v>82</v>
      </c>
      <c r="G52" s="54" t="s">
        <v>24</v>
      </c>
      <c r="H52" s="58">
        <v>89</v>
      </c>
      <c r="I52" s="54" t="s">
        <v>23</v>
      </c>
      <c r="J52" s="62">
        <v>74</v>
      </c>
      <c r="K52" s="54" t="s">
        <v>23</v>
      </c>
      <c r="L52" s="58">
        <v>44</v>
      </c>
      <c r="M52" s="54" t="s">
        <v>28</v>
      </c>
      <c r="N52" s="62">
        <v>75</v>
      </c>
      <c r="O52" s="54" t="s">
        <v>26</v>
      </c>
      <c r="P52" s="54" t="s">
        <v>74</v>
      </c>
      <c r="Q52" s="54" t="s">
        <v>74</v>
      </c>
      <c r="R52" s="58">
        <v>51</v>
      </c>
      <c r="S52" s="54" t="s">
        <v>21</v>
      </c>
      <c r="T52" s="54">
        <v>415</v>
      </c>
      <c r="U52" s="62">
        <v>69.17</v>
      </c>
      <c r="V52" s="54" t="s">
        <v>121</v>
      </c>
    </row>
    <row r="53" spans="1:22" ht="15" thickBot="1">
      <c r="A53" s="66">
        <v>13122337</v>
      </c>
      <c r="B53" s="54" t="s">
        <v>172</v>
      </c>
      <c r="C53" s="54" t="str">
        <f t="shared" si="0"/>
        <v>M</v>
      </c>
      <c r="D53" s="54" t="str">
        <f t="shared" si="2"/>
        <v xml:space="preserve"> DINESH KUMAR</v>
      </c>
      <c r="E53" s="54"/>
      <c r="F53" s="62">
        <v>71</v>
      </c>
      <c r="G53" s="54" t="s">
        <v>25</v>
      </c>
      <c r="H53" s="58">
        <v>73</v>
      </c>
      <c r="I53" s="54" t="s">
        <v>25</v>
      </c>
      <c r="J53" s="62">
        <v>57</v>
      </c>
      <c r="K53" s="54" t="s">
        <v>24</v>
      </c>
      <c r="L53" s="58">
        <v>63</v>
      </c>
      <c r="M53" s="54" t="s">
        <v>21</v>
      </c>
      <c r="N53" s="62">
        <v>82</v>
      </c>
      <c r="O53" s="54" t="s">
        <v>21</v>
      </c>
      <c r="P53" s="54" t="s">
        <v>74</v>
      </c>
      <c r="Q53" s="54" t="s">
        <v>74</v>
      </c>
      <c r="R53" s="58">
        <v>68</v>
      </c>
      <c r="S53" s="54" t="s">
        <v>20</v>
      </c>
      <c r="T53" s="54">
        <v>414</v>
      </c>
      <c r="U53" s="54">
        <v>69</v>
      </c>
      <c r="V53" s="54" t="s">
        <v>121</v>
      </c>
    </row>
    <row r="54" spans="1:22" ht="15" thickBot="1">
      <c r="A54" s="66">
        <v>13122414</v>
      </c>
      <c r="B54" s="54" t="s">
        <v>173</v>
      </c>
      <c r="C54" s="54" t="str">
        <f t="shared" si="0"/>
        <v>M</v>
      </c>
      <c r="D54" s="54" t="str">
        <f t="shared" si="2"/>
        <v xml:space="preserve"> ANSH KUMAR</v>
      </c>
      <c r="E54" s="54"/>
      <c r="F54" s="62">
        <v>61</v>
      </c>
      <c r="G54" s="54" t="s">
        <v>21</v>
      </c>
      <c r="H54" s="58">
        <v>68</v>
      </c>
      <c r="I54" s="54" t="s">
        <v>21</v>
      </c>
      <c r="J54" s="54" t="s">
        <v>74</v>
      </c>
      <c r="K54" s="54" t="s">
        <v>74</v>
      </c>
      <c r="L54" s="58">
        <v>62</v>
      </c>
      <c r="M54" s="54" t="s">
        <v>21</v>
      </c>
      <c r="N54" s="62">
        <v>68</v>
      </c>
      <c r="O54" s="54" t="s">
        <v>28</v>
      </c>
      <c r="P54" s="58">
        <v>75</v>
      </c>
      <c r="Q54" s="54" t="s">
        <v>24</v>
      </c>
      <c r="R54" s="58">
        <v>80</v>
      </c>
      <c r="S54" s="54" t="s">
        <v>23</v>
      </c>
      <c r="T54" s="54">
        <v>414</v>
      </c>
      <c r="U54" s="54">
        <v>69</v>
      </c>
      <c r="V54" s="54" t="s">
        <v>121</v>
      </c>
    </row>
    <row r="55" spans="1:22" ht="15" thickBot="1">
      <c r="A55" s="66">
        <v>13122424</v>
      </c>
      <c r="B55" s="54" t="s">
        <v>174</v>
      </c>
      <c r="C55" s="54" t="str">
        <f t="shared" si="0"/>
        <v>F</v>
      </c>
      <c r="D55" s="54" t="str">
        <f t="shared" si="2"/>
        <v xml:space="preserve"> SHINDE MONALI SHANT</v>
      </c>
      <c r="E55" s="54"/>
      <c r="F55" s="62">
        <v>76</v>
      </c>
      <c r="G55" s="54" t="s">
        <v>20</v>
      </c>
      <c r="H55" s="58">
        <v>81</v>
      </c>
      <c r="I55" s="54" t="s">
        <v>24</v>
      </c>
      <c r="J55" s="62">
        <v>42</v>
      </c>
      <c r="K55" s="54" t="s">
        <v>21</v>
      </c>
      <c r="L55" s="58">
        <v>72</v>
      </c>
      <c r="M55" s="54" t="s">
        <v>25</v>
      </c>
      <c r="N55" s="62">
        <v>81</v>
      </c>
      <c r="O55" s="54" t="s">
        <v>21</v>
      </c>
      <c r="P55" s="54" t="s">
        <v>74</v>
      </c>
      <c r="Q55" s="54" t="s">
        <v>74</v>
      </c>
      <c r="R55" s="58">
        <v>55</v>
      </c>
      <c r="S55" s="54" t="s">
        <v>25</v>
      </c>
      <c r="T55" s="54">
        <v>407</v>
      </c>
      <c r="U55" s="62">
        <v>67.83</v>
      </c>
      <c r="V55" s="54" t="s">
        <v>121</v>
      </c>
    </row>
    <row r="56" spans="1:22" ht="15" thickBot="1">
      <c r="A56" s="67">
        <v>13122333</v>
      </c>
      <c r="B56" s="63" t="s">
        <v>175</v>
      </c>
      <c r="C56" s="54" t="str">
        <f t="shared" si="0"/>
        <v>F</v>
      </c>
      <c r="D56" s="54" t="str">
        <f t="shared" si="2"/>
        <v xml:space="preserve"> NIHARIKA</v>
      </c>
      <c r="E56" s="63"/>
      <c r="F56" s="64">
        <v>78</v>
      </c>
      <c r="G56" s="63" t="s">
        <v>24</v>
      </c>
      <c r="H56" s="68">
        <v>77</v>
      </c>
      <c r="I56" s="63" t="s">
        <v>20</v>
      </c>
      <c r="J56" s="64">
        <v>64</v>
      </c>
      <c r="K56" s="63" t="s">
        <v>23</v>
      </c>
      <c r="L56" s="68">
        <v>58</v>
      </c>
      <c r="M56" s="63" t="s">
        <v>21</v>
      </c>
      <c r="N56" s="64">
        <v>69</v>
      </c>
      <c r="O56" s="63" t="s">
        <v>28</v>
      </c>
      <c r="P56" s="63" t="s">
        <v>74</v>
      </c>
      <c r="Q56" s="63" t="s">
        <v>74</v>
      </c>
      <c r="R56" s="68">
        <v>60</v>
      </c>
      <c r="S56" s="63" t="s">
        <v>25</v>
      </c>
      <c r="T56" s="63">
        <v>406</v>
      </c>
      <c r="U56" s="64">
        <v>67.67</v>
      </c>
      <c r="V56" s="63" t="s">
        <v>121</v>
      </c>
    </row>
    <row r="57" spans="1:22" ht="15" thickBot="1">
      <c r="A57" s="66">
        <v>13122394</v>
      </c>
      <c r="B57" s="54" t="s">
        <v>176</v>
      </c>
      <c r="C57" s="54" t="str">
        <f t="shared" si="0"/>
        <v>M</v>
      </c>
      <c r="D57" s="54" t="str">
        <f t="shared" si="2"/>
        <v xml:space="preserve"> DISHANT BADGAL</v>
      </c>
      <c r="E57" s="54"/>
      <c r="F57" s="62">
        <v>61</v>
      </c>
      <c r="G57" s="54" t="s">
        <v>21</v>
      </c>
      <c r="H57" s="58">
        <v>71</v>
      </c>
      <c r="I57" s="54" t="s">
        <v>25</v>
      </c>
      <c r="J57" s="54" t="s">
        <v>74</v>
      </c>
      <c r="K57" s="54" t="s">
        <v>74</v>
      </c>
      <c r="L57" s="58">
        <v>54</v>
      </c>
      <c r="M57" s="54" t="s">
        <v>26</v>
      </c>
      <c r="N57" s="62">
        <v>66</v>
      </c>
      <c r="O57" s="54" t="s">
        <v>28</v>
      </c>
      <c r="P57" s="58">
        <v>78</v>
      </c>
      <c r="Q57" s="54" t="s">
        <v>24</v>
      </c>
      <c r="R57" s="58">
        <v>75</v>
      </c>
      <c r="S57" s="54" t="s">
        <v>24</v>
      </c>
      <c r="T57" s="54">
        <v>405</v>
      </c>
      <c r="U57" s="62">
        <v>67.5</v>
      </c>
      <c r="V57" s="54" t="s">
        <v>121</v>
      </c>
    </row>
    <row r="58" spans="1:22" ht="15" thickBot="1">
      <c r="A58" s="66">
        <v>13122425</v>
      </c>
      <c r="B58" s="54" t="s">
        <v>177</v>
      </c>
      <c r="C58" s="54" t="str">
        <f t="shared" si="0"/>
        <v>M</v>
      </c>
      <c r="D58" s="54" t="str">
        <f t="shared" si="2"/>
        <v xml:space="preserve"> PANKAJ ANGRAL</v>
      </c>
      <c r="E58" s="54"/>
      <c r="F58" s="62">
        <v>71</v>
      </c>
      <c r="G58" s="54" t="s">
        <v>25</v>
      </c>
      <c r="H58" s="58">
        <v>75</v>
      </c>
      <c r="I58" s="54" t="s">
        <v>20</v>
      </c>
      <c r="J58" s="54" t="s">
        <v>74</v>
      </c>
      <c r="K58" s="54" t="s">
        <v>74</v>
      </c>
      <c r="L58" s="58">
        <v>68</v>
      </c>
      <c r="M58" s="54" t="s">
        <v>25</v>
      </c>
      <c r="N58" s="62">
        <v>54</v>
      </c>
      <c r="O58" s="54" t="s">
        <v>28</v>
      </c>
      <c r="P58" s="58">
        <v>65</v>
      </c>
      <c r="Q58" s="54" t="s">
        <v>20</v>
      </c>
      <c r="R58" s="58">
        <v>72</v>
      </c>
      <c r="S58" s="54" t="s">
        <v>24</v>
      </c>
      <c r="T58" s="54">
        <v>405</v>
      </c>
      <c r="U58" s="62">
        <v>67.5</v>
      </c>
      <c r="V58" s="54" t="s">
        <v>121</v>
      </c>
    </row>
    <row r="59" spans="1:22" ht="15" thickBot="1">
      <c r="A59" s="66">
        <v>13122345</v>
      </c>
      <c r="B59" s="54" t="s">
        <v>178</v>
      </c>
      <c r="C59" s="54" t="str">
        <f t="shared" si="0"/>
        <v>M</v>
      </c>
      <c r="D59" s="54" t="str">
        <f t="shared" si="2"/>
        <v xml:space="preserve"> LAKSHYA PADHA</v>
      </c>
      <c r="E59" s="54"/>
      <c r="F59" s="62">
        <v>71</v>
      </c>
      <c r="G59" s="54" t="s">
        <v>25</v>
      </c>
      <c r="H59" s="58">
        <v>73</v>
      </c>
      <c r="I59" s="54" t="s">
        <v>25</v>
      </c>
      <c r="J59" s="62">
        <v>63</v>
      </c>
      <c r="K59" s="54" t="s">
        <v>23</v>
      </c>
      <c r="L59" s="58">
        <v>64</v>
      </c>
      <c r="M59" s="54" t="s">
        <v>21</v>
      </c>
      <c r="N59" s="62">
        <v>77</v>
      </c>
      <c r="O59" s="54" t="s">
        <v>26</v>
      </c>
      <c r="P59" s="54" t="s">
        <v>74</v>
      </c>
      <c r="Q59" s="54" t="s">
        <v>74</v>
      </c>
      <c r="R59" s="58">
        <v>56</v>
      </c>
      <c r="S59" s="54" t="s">
        <v>25</v>
      </c>
      <c r="T59" s="54">
        <v>404</v>
      </c>
      <c r="U59" s="62">
        <v>67.33</v>
      </c>
      <c r="V59" s="54" t="s">
        <v>121</v>
      </c>
    </row>
    <row r="60" spans="1:22" ht="15" thickBot="1">
      <c r="A60" s="66">
        <v>13122387</v>
      </c>
      <c r="B60" s="54" t="s">
        <v>179</v>
      </c>
      <c r="C60" s="54" t="str">
        <f t="shared" si="0"/>
        <v>F</v>
      </c>
      <c r="D60" s="54" t="str">
        <f t="shared" si="2"/>
        <v xml:space="preserve"> LIZA</v>
      </c>
      <c r="E60" s="54"/>
      <c r="F60" s="62">
        <v>78</v>
      </c>
      <c r="G60" s="54" t="s">
        <v>24</v>
      </c>
      <c r="H60" s="58">
        <v>66</v>
      </c>
      <c r="I60" s="54" t="s">
        <v>21</v>
      </c>
      <c r="J60" s="62">
        <v>55</v>
      </c>
      <c r="K60" s="54" t="s">
        <v>24</v>
      </c>
      <c r="L60" s="58">
        <v>73</v>
      </c>
      <c r="M60" s="54" t="s">
        <v>20</v>
      </c>
      <c r="N60" s="62">
        <v>79</v>
      </c>
      <c r="O60" s="54" t="s">
        <v>21</v>
      </c>
      <c r="P60" s="54" t="s">
        <v>74</v>
      </c>
      <c r="Q60" s="54" t="s">
        <v>74</v>
      </c>
      <c r="R60" s="58">
        <v>46</v>
      </c>
      <c r="S60" s="54" t="s">
        <v>21</v>
      </c>
      <c r="T60" s="54">
        <v>397</v>
      </c>
      <c r="U60" s="62">
        <v>66.17</v>
      </c>
      <c r="V60" s="54" t="s">
        <v>121</v>
      </c>
    </row>
    <row r="61" spans="1:22" ht="15" thickBot="1">
      <c r="A61" s="66">
        <v>13122426</v>
      </c>
      <c r="B61" s="54" t="s">
        <v>180</v>
      </c>
      <c r="C61" s="54" t="str">
        <f t="shared" si="0"/>
        <v>F</v>
      </c>
      <c r="D61" s="54" t="str">
        <f t="shared" si="2"/>
        <v xml:space="preserve"> PAYAL AVINASH HARAL</v>
      </c>
      <c r="E61" s="54"/>
      <c r="F61" s="62">
        <v>65</v>
      </c>
      <c r="G61" s="54" t="s">
        <v>21</v>
      </c>
      <c r="H61" s="58">
        <v>79</v>
      </c>
      <c r="I61" s="54" t="s">
        <v>20</v>
      </c>
      <c r="J61" s="54" t="s">
        <v>74</v>
      </c>
      <c r="K61" s="54" t="s">
        <v>74</v>
      </c>
      <c r="L61" s="58">
        <v>58</v>
      </c>
      <c r="M61" s="54" t="s">
        <v>21</v>
      </c>
      <c r="N61" s="62">
        <v>81</v>
      </c>
      <c r="O61" s="54" t="s">
        <v>21</v>
      </c>
      <c r="P61" s="58">
        <v>54</v>
      </c>
      <c r="Q61" s="54" t="s">
        <v>21</v>
      </c>
      <c r="R61" s="58">
        <v>60</v>
      </c>
      <c r="S61" s="54" t="s">
        <v>25</v>
      </c>
      <c r="T61" s="54">
        <v>397</v>
      </c>
      <c r="U61" s="62">
        <v>66.17</v>
      </c>
      <c r="V61" s="54" t="s">
        <v>121</v>
      </c>
    </row>
    <row r="62" spans="1:22" ht="15" thickBot="1">
      <c r="A62" s="66">
        <v>13122332</v>
      </c>
      <c r="B62" s="54" t="s">
        <v>181</v>
      </c>
      <c r="C62" s="54" t="str">
        <f t="shared" si="0"/>
        <v>M</v>
      </c>
      <c r="D62" s="54" t="str">
        <f t="shared" si="2"/>
        <v xml:space="preserve"> NAMAN BADGAL</v>
      </c>
      <c r="E62" s="54"/>
      <c r="F62" s="62">
        <v>78</v>
      </c>
      <c r="G62" s="54" t="s">
        <v>24</v>
      </c>
      <c r="H62" s="58">
        <v>69</v>
      </c>
      <c r="I62" s="54" t="s">
        <v>21</v>
      </c>
      <c r="J62" s="62">
        <v>66</v>
      </c>
      <c r="K62" s="54" t="s">
        <v>23</v>
      </c>
      <c r="L62" s="58">
        <v>63</v>
      </c>
      <c r="M62" s="54" t="s">
        <v>21</v>
      </c>
      <c r="N62" s="62">
        <v>60</v>
      </c>
      <c r="O62" s="54" t="s">
        <v>28</v>
      </c>
      <c r="P62" s="54" t="s">
        <v>74</v>
      </c>
      <c r="Q62" s="54" t="s">
        <v>74</v>
      </c>
      <c r="R62" s="58">
        <v>52</v>
      </c>
      <c r="S62" s="54" t="s">
        <v>21</v>
      </c>
      <c r="T62" s="54">
        <v>388</v>
      </c>
      <c r="U62" s="62">
        <v>64.67</v>
      </c>
      <c r="V62" s="54" t="s">
        <v>121</v>
      </c>
    </row>
    <row r="63" spans="1:22" ht="15" thickBot="1">
      <c r="A63" s="66">
        <v>13122403</v>
      </c>
      <c r="B63" s="54" t="s">
        <v>182</v>
      </c>
      <c r="C63" s="54" t="str">
        <f t="shared" si="0"/>
        <v>M</v>
      </c>
      <c r="D63" s="54" t="str">
        <f t="shared" si="2"/>
        <v xml:space="preserve"> RACHEY UPADHYA</v>
      </c>
      <c r="E63" s="54"/>
      <c r="F63" s="62">
        <v>67</v>
      </c>
      <c r="G63" s="54" t="s">
        <v>25</v>
      </c>
      <c r="H63" s="58">
        <v>58</v>
      </c>
      <c r="I63" s="54" t="s">
        <v>26</v>
      </c>
      <c r="J63" s="62">
        <v>68</v>
      </c>
      <c r="K63" s="54" t="s">
        <v>23</v>
      </c>
      <c r="L63" s="58">
        <v>57</v>
      </c>
      <c r="M63" s="54" t="s">
        <v>21</v>
      </c>
      <c r="N63" s="62">
        <v>74</v>
      </c>
      <c r="O63" s="54" t="s">
        <v>26</v>
      </c>
      <c r="P63" s="54" t="s">
        <v>74</v>
      </c>
      <c r="Q63" s="54" t="s">
        <v>74</v>
      </c>
      <c r="R63" s="58">
        <v>64</v>
      </c>
      <c r="S63" s="54" t="s">
        <v>20</v>
      </c>
      <c r="T63" s="54">
        <v>388</v>
      </c>
      <c r="U63" s="62">
        <v>64.67</v>
      </c>
      <c r="V63" s="54" t="s">
        <v>121</v>
      </c>
    </row>
    <row r="64" spans="1:22" ht="15" thickBot="1">
      <c r="A64" s="66">
        <v>13122397</v>
      </c>
      <c r="B64" s="54" t="s">
        <v>183</v>
      </c>
      <c r="C64" s="54" t="str">
        <f t="shared" si="0"/>
        <v>M</v>
      </c>
      <c r="D64" s="54" t="str">
        <f t="shared" si="2"/>
        <v xml:space="preserve"> JASWINDER SINGH</v>
      </c>
      <c r="E64" s="54"/>
      <c r="F64" s="62">
        <v>68</v>
      </c>
      <c r="G64" s="54" t="s">
        <v>25</v>
      </c>
      <c r="H64" s="58">
        <v>66</v>
      </c>
      <c r="I64" s="54" t="s">
        <v>21</v>
      </c>
      <c r="J64" s="62">
        <v>50</v>
      </c>
      <c r="K64" s="54" t="s">
        <v>20</v>
      </c>
      <c r="L64" s="58">
        <v>62</v>
      </c>
      <c r="M64" s="54" t="s">
        <v>21</v>
      </c>
      <c r="N64" s="62">
        <v>67</v>
      </c>
      <c r="O64" s="54" t="s">
        <v>28</v>
      </c>
      <c r="P64" s="54" t="s">
        <v>74</v>
      </c>
      <c r="Q64" s="54" t="s">
        <v>74</v>
      </c>
      <c r="R64" s="58">
        <v>66</v>
      </c>
      <c r="S64" s="54" t="s">
        <v>20</v>
      </c>
      <c r="T64" s="54">
        <v>379</v>
      </c>
      <c r="U64" s="62">
        <v>63.17</v>
      </c>
      <c r="V64" s="54" t="s">
        <v>121</v>
      </c>
    </row>
    <row r="65" spans="1:22" ht="15" thickBot="1">
      <c r="A65" s="66">
        <v>13122369</v>
      </c>
      <c r="B65" s="54" t="s">
        <v>184</v>
      </c>
      <c r="C65" s="54" t="str">
        <f t="shared" si="0"/>
        <v>F</v>
      </c>
      <c r="D65" s="54" t="str">
        <f t="shared" si="2"/>
        <v xml:space="preserve"> JUHI BHAGAT</v>
      </c>
      <c r="E65" s="54"/>
      <c r="F65" s="62">
        <v>73</v>
      </c>
      <c r="G65" s="54" t="s">
        <v>20</v>
      </c>
      <c r="H65" s="58">
        <v>69</v>
      </c>
      <c r="I65" s="54" t="s">
        <v>21</v>
      </c>
      <c r="J65" s="62">
        <v>41</v>
      </c>
      <c r="K65" s="54" t="s">
        <v>21</v>
      </c>
      <c r="L65" s="58">
        <v>62</v>
      </c>
      <c r="M65" s="54" t="s">
        <v>21</v>
      </c>
      <c r="N65" s="62">
        <v>74</v>
      </c>
      <c r="O65" s="54" t="s">
        <v>26</v>
      </c>
      <c r="P65" s="54" t="s">
        <v>74</v>
      </c>
      <c r="Q65" s="54" t="s">
        <v>74</v>
      </c>
      <c r="R65" s="58">
        <v>58</v>
      </c>
      <c r="S65" s="54" t="s">
        <v>25</v>
      </c>
      <c r="T65" s="54">
        <v>377</v>
      </c>
      <c r="U65" s="62">
        <v>62.83</v>
      </c>
      <c r="V65" s="54" t="s">
        <v>121</v>
      </c>
    </row>
    <row r="66" spans="1:22" ht="15" thickBot="1">
      <c r="A66" s="66">
        <v>13122407</v>
      </c>
      <c r="B66" s="54" t="s">
        <v>185</v>
      </c>
      <c r="C66" s="54" t="str">
        <f t="shared" si="0"/>
        <v>M</v>
      </c>
      <c r="D66" s="54" t="str">
        <f t="shared" si="2"/>
        <v xml:space="preserve"> UJJBAL SHARMA</v>
      </c>
      <c r="E66" s="54"/>
      <c r="F66" s="62">
        <v>67</v>
      </c>
      <c r="G66" s="54" t="s">
        <v>25</v>
      </c>
      <c r="H66" s="58">
        <v>72</v>
      </c>
      <c r="I66" s="54" t="s">
        <v>25</v>
      </c>
      <c r="J66" s="62">
        <v>60</v>
      </c>
      <c r="K66" s="54" t="s">
        <v>24</v>
      </c>
      <c r="L66" s="58">
        <v>54</v>
      </c>
      <c r="M66" s="54" t="s">
        <v>26</v>
      </c>
      <c r="N66" s="62">
        <v>68</v>
      </c>
      <c r="O66" s="54" t="s">
        <v>28</v>
      </c>
      <c r="P66" s="54" t="s">
        <v>74</v>
      </c>
      <c r="Q66" s="54" t="s">
        <v>74</v>
      </c>
      <c r="R66" s="58">
        <v>55</v>
      </c>
      <c r="S66" s="54" t="s">
        <v>25</v>
      </c>
      <c r="T66" s="54">
        <v>376</v>
      </c>
      <c r="U66" s="62">
        <v>62.67</v>
      </c>
      <c r="V66" s="54" t="s">
        <v>121</v>
      </c>
    </row>
    <row r="67" spans="1:22" ht="15" thickBot="1">
      <c r="A67" s="66">
        <v>13122416</v>
      </c>
      <c r="B67" s="54" t="s">
        <v>186</v>
      </c>
      <c r="C67" s="54" t="str">
        <f t="shared" ref="C67:C101" si="3">MID(B67,1,1)</f>
        <v>M</v>
      </c>
      <c r="D67" s="54" t="str">
        <f t="shared" si="2"/>
        <v xml:space="preserve"> AARAV MEHRA</v>
      </c>
      <c r="E67" s="54"/>
      <c r="F67" s="62">
        <v>74</v>
      </c>
      <c r="G67" s="54" t="s">
        <v>20</v>
      </c>
      <c r="H67" s="58">
        <v>69</v>
      </c>
      <c r="I67" s="54" t="s">
        <v>21</v>
      </c>
      <c r="J67" s="62">
        <v>49</v>
      </c>
      <c r="K67" s="54" t="s">
        <v>20</v>
      </c>
      <c r="L67" s="58">
        <v>50</v>
      </c>
      <c r="M67" s="54" t="s">
        <v>26</v>
      </c>
      <c r="N67" s="62">
        <v>80</v>
      </c>
      <c r="O67" s="54" t="s">
        <v>21</v>
      </c>
      <c r="P67" s="54" t="s">
        <v>74</v>
      </c>
      <c r="Q67" s="54" t="s">
        <v>74</v>
      </c>
      <c r="R67" s="58">
        <v>53</v>
      </c>
      <c r="S67" s="54" t="s">
        <v>25</v>
      </c>
      <c r="T67" s="54">
        <v>375</v>
      </c>
      <c r="U67" s="62">
        <v>62.5</v>
      </c>
      <c r="V67" s="54" t="s">
        <v>121</v>
      </c>
    </row>
    <row r="68" spans="1:22" ht="15" thickBot="1">
      <c r="A68" s="66">
        <v>13122427</v>
      </c>
      <c r="B68" s="54" t="s">
        <v>187</v>
      </c>
      <c r="C68" s="54" t="str">
        <f t="shared" si="3"/>
        <v>F</v>
      </c>
      <c r="D68" s="54" t="str">
        <f t="shared" si="2"/>
        <v xml:space="preserve"> SHIWANGEE</v>
      </c>
      <c r="E68" s="54"/>
      <c r="F68" s="62">
        <v>62</v>
      </c>
      <c r="G68" s="54" t="s">
        <v>21</v>
      </c>
      <c r="H68" s="58">
        <v>67</v>
      </c>
      <c r="I68" s="54" t="s">
        <v>21</v>
      </c>
      <c r="J68" s="62">
        <v>51</v>
      </c>
      <c r="K68" s="54" t="s">
        <v>20</v>
      </c>
      <c r="L68" s="58">
        <v>63</v>
      </c>
      <c r="M68" s="54" t="s">
        <v>21</v>
      </c>
      <c r="N68" s="62">
        <v>73</v>
      </c>
      <c r="O68" s="54" t="s">
        <v>26</v>
      </c>
      <c r="P68" s="54" t="s">
        <v>74</v>
      </c>
      <c r="Q68" s="54" t="s">
        <v>74</v>
      </c>
      <c r="R68" s="58">
        <v>57</v>
      </c>
      <c r="S68" s="54" t="s">
        <v>25</v>
      </c>
      <c r="T68" s="54">
        <v>373</v>
      </c>
      <c r="U68" s="62">
        <v>62.17</v>
      </c>
      <c r="V68" s="54" t="s">
        <v>121</v>
      </c>
    </row>
    <row r="69" spans="1:22" ht="15" thickBot="1">
      <c r="A69" s="66">
        <v>13122357</v>
      </c>
      <c r="B69" s="54" t="s">
        <v>188</v>
      </c>
      <c r="C69" s="54" t="str">
        <f t="shared" si="3"/>
        <v>M</v>
      </c>
      <c r="D69" s="54" t="str">
        <f t="shared" si="2"/>
        <v xml:space="preserve"> SAMARPREET SINGH</v>
      </c>
      <c r="E69" s="54"/>
      <c r="F69" s="62">
        <v>68</v>
      </c>
      <c r="G69" s="54" t="s">
        <v>25</v>
      </c>
      <c r="H69" s="58">
        <v>67</v>
      </c>
      <c r="I69" s="54" t="s">
        <v>21</v>
      </c>
      <c r="J69" s="62">
        <v>48</v>
      </c>
      <c r="K69" s="54" t="s">
        <v>20</v>
      </c>
      <c r="L69" s="58">
        <v>58</v>
      </c>
      <c r="M69" s="54" t="s">
        <v>21</v>
      </c>
      <c r="N69" s="62">
        <v>74</v>
      </c>
      <c r="O69" s="54" t="s">
        <v>26</v>
      </c>
      <c r="P69" s="54" t="s">
        <v>74</v>
      </c>
      <c r="Q69" s="54" t="s">
        <v>74</v>
      </c>
      <c r="R69" s="58">
        <v>56</v>
      </c>
      <c r="S69" s="54" t="s">
        <v>25</v>
      </c>
      <c r="T69" s="54">
        <v>371</v>
      </c>
      <c r="U69" s="62">
        <v>61.83</v>
      </c>
      <c r="V69" s="54" t="s">
        <v>121</v>
      </c>
    </row>
    <row r="70" spans="1:22" ht="15" thickBot="1">
      <c r="A70" s="66">
        <v>13122431</v>
      </c>
      <c r="B70" s="54" t="s">
        <v>189</v>
      </c>
      <c r="C70" s="54" t="str">
        <f t="shared" si="3"/>
        <v>M</v>
      </c>
      <c r="D70" s="54" t="str">
        <f t="shared" ref="D70:D101" si="4">MID(B70,2,20)</f>
        <v xml:space="preserve"> SANYOG PATIL</v>
      </c>
      <c r="E70" s="54"/>
      <c r="F70" s="62">
        <v>79</v>
      </c>
      <c r="G70" s="54" t="s">
        <v>24</v>
      </c>
      <c r="H70" s="58">
        <v>71</v>
      </c>
      <c r="I70" s="54" t="s">
        <v>25</v>
      </c>
      <c r="J70" s="62">
        <v>50</v>
      </c>
      <c r="K70" s="54" t="s">
        <v>20</v>
      </c>
      <c r="L70" s="58">
        <v>50</v>
      </c>
      <c r="M70" s="54" t="s">
        <v>26</v>
      </c>
      <c r="N70" s="62">
        <v>65</v>
      </c>
      <c r="O70" s="54" t="s">
        <v>28</v>
      </c>
      <c r="P70" s="54" t="s">
        <v>74</v>
      </c>
      <c r="Q70" s="54" t="s">
        <v>74</v>
      </c>
      <c r="R70" s="58">
        <v>55</v>
      </c>
      <c r="S70" s="54" t="s">
        <v>25</v>
      </c>
      <c r="T70" s="54">
        <v>370</v>
      </c>
      <c r="U70" s="62">
        <v>61.67</v>
      </c>
      <c r="V70" s="54" t="s">
        <v>121</v>
      </c>
    </row>
    <row r="71" spans="1:22" ht="15" thickBot="1">
      <c r="A71" s="66">
        <v>13122366</v>
      </c>
      <c r="B71" s="54" t="s">
        <v>190</v>
      </c>
      <c r="C71" s="54" t="str">
        <f t="shared" si="3"/>
        <v>F</v>
      </c>
      <c r="D71" s="54" t="str">
        <f t="shared" si="4"/>
        <v xml:space="preserve"> ANSHIKA MANYAL</v>
      </c>
      <c r="E71" s="54"/>
      <c r="F71" s="62">
        <v>68</v>
      </c>
      <c r="G71" s="54" t="s">
        <v>25</v>
      </c>
      <c r="H71" s="58">
        <v>70</v>
      </c>
      <c r="I71" s="54" t="s">
        <v>25</v>
      </c>
      <c r="J71" s="62">
        <v>58</v>
      </c>
      <c r="K71" s="54" t="s">
        <v>24</v>
      </c>
      <c r="L71" s="58">
        <v>51</v>
      </c>
      <c r="M71" s="54" t="s">
        <v>26</v>
      </c>
      <c r="N71" s="62">
        <v>62</v>
      </c>
      <c r="O71" s="54" t="s">
        <v>28</v>
      </c>
      <c r="P71" s="54" t="s">
        <v>74</v>
      </c>
      <c r="Q71" s="54" t="s">
        <v>74</v>
      </c>
      <c r="R71" s="58">
        <v>59</v>
      </c>
      <c r="S71" s="54" t="s">
        <v>25</v>
      </c>
      <c r="T71" s="54">
        <v>368</v>
      </c>
      <c r="U71" s="62">
        <v>61.33</v>
      </c>
      <c r="V71" s="54" t="s">
        <v>121</v>
      </c>
    </row>
    <row r="72" spans="1:22" ht="15" thickBot="1">
      <c r="A72" s="66">
        <v>13122410</v>
      </c>
      <c r="B72" s="54" t="s">
        <v>191</v>
      </c>
      <c r="C72" s="54" t="str">
        <f t="shared" si="3"/>
        <v>F</v>
      </c>
      <c r="D72" s="54" t="str">
        <f t="shared" si="4"/>
        <v xml:space="preserve"> NANDANIE VERMA</v>
      </c>
      <c r="E72" s="54"/>
      <c r="F72" s="62">
        <v>81</v>
      </c>
      <c r="G72" s="54" t="s">
        <v>24</v>
      </c>
      <c r="H72" s="58">
        <v>71</v>
      </c>
      <c r="I72" s="54" t="s">
        <v>25</v>
      </c>
      <c r="J72" s="62">
        <v>40</v>
      </c>
      <c r="K72" s="54" t="s">
        <v>21</v>
      </c>
      <c r="L72" s="58">
        <v>51</v>
      </c>
      <c r="M72" s="54" t="s">
        <v>26</v>
      </c>
      <c r="N72" s="62">
        <v>79</v>
      </c>
      <c r="O72" s="54" t="s">
        <v>21</v>
      </c>
      <c r="P72" s="54" t="s">
        <v>74</v>
      </c>
      <c r="Q72" s="54" t="s">
        <v>74</v>
      </c>
      <c r="R72" s="58">
        <v>46</v>
      </c>
      <c r="S72" s="54" t="s">
        <v>21</v>
      </c>
      <c r="T72" s="54">
        <v>368</v>
      </c>
      <c r="U72" s="62">
        <v>61.33</v>
      </c>
      <c r="V72" s="54" t="s">
        <v>121</v>
      </c>
    </row>
    <row r="73" spans="1:22" ht="15" thickBot="1">
      <c r="A73" s="66">
        <v>13122363</v>
      </c>
      <c r="B73" s="54" t="s">
        <v>192</v>
      </c>
      <c r="C73" s="54" t="str">
        <f t="shared" si="3"/>
        <v>F</v>
      </c>
      <c r="D73" s="54" t="str">
        <f t="shared" si="4"/>
        <v xml:space="preserve"> KAMAKSHI</v>
      </c>
      <c r="E73" s="54"/>
      <c r="F73" s="62">
        <v>69</v>
      </c>
      <c r="G73" s="54" t="s">
        <v>25</v>
      </c>
      <c r="H73" s="58">
        <v>69</v>
      </c>
      <c r="I73" s="54" t="s">
        <v>21</v>
      </c>
      <c r="J73" s="62">
        <v>49</v>
      </c>
      <c r="K73" s="54" t="s">
        <v>20</v>
      </c>
      <c r="L73" s="58">
        <v>61</v>
      </c>
      <c r="M73" s="54" t="s">
        <v>21</v>
      </c>
      <c r="N73" s="62">
        <v>65</v>
      </c>
      <c r="O73" s="54" t="s">
        <v>28</v>
      </c>
      <c r="P73" s="54" t="s">
        <v>74</v>
      </c>
      <c r="Q73" s="54" t="s">
        <v>74</v>
      </c>
      <c r="R73" s="58">
        <v>54</v>
      </c>
      <c r="S73" s="54" t="s">
        <v>25</v>
      </c>
      <c r="T73" s="54">
        <v>367</v>
      </c>
      <c r="U73" s="62">
        <v>61.17</v>
      </c>
      <c r="V73" s="54" t="s">
        <v>121</v>
      </c>
    </row>
    <row r="74" spans="1:22" ht="15" thickBot="1">
      <c r="A74" s="66">
        <v>13122349</v>
      </c>
      <c r="B74" s="54" t="s">
        <v>193</v>
      </c>
      <c r="C74" s="54" t="str">
        <f t="shared" si="3"/>
        <v>F</v>
      </c>
      <c r="D74" s="54" t="str">
        <f t="shared" si="4"/>
        <v xml:space="preserve"> NEETHIKA PANJNATHIA</v>
      </c>
      <c r="E74" s="54"/>
      <c r="F74" s="62">
        <v>67</v>
      </c>
      <c r="G74" s="54" t="s">
        <v>25</v>
      </c>
      <c r="H74" s="58">
        <v>64</v>
      </c>
      <c r="I74" s="54" t="s">
        <v>21</v>
      </c>
      <c r="J74" s="62">
        <v>47</v>
      </c>
      <c r="K74" s="54" t="s">
        <v>25</v>
      </c>
      <c r="L74" s="58">
        <v>61</v>
      </c>
      <c r="M74" s="54" t="s">
        <v>21</v>
      </c>
      <c r="N74" s="62">
        <v>67</v>
      </c>
      <c r="O74" s="54" t="s">
        <v>28</v>
      </c>
      <c r="P74" s="54" t="s">
        <v>74</v>
      </c>
      <c r="Q74" s="54" t="s">
        <v>74</v>
      </c>
      <c r="R74" s="58">
        <v>58</v>
      </c>
      <c r="S74" s="54" t="s">
        <v>25</v>
      </c>
      <c r="T74" s="54">
        <v>364</v>
      </c>
      <c r="U74" s="62">
        <v>60.67</v>
      </c>
      <c r="V74" s="54" t="s">
        <v>121</v>
      </c>
    </row>
    <row r="75" spans="1:22" ht="15" thickBot="1">
      <c r="A75" s="66">
        <v>13122385</v>
      </c>
      <c r="B75" s="54" t="s">
        <v>194</v>
      </c>
      <c r="C75" s="54" t="str">
        <f t="shared" si="3"/>
        <v>F</v>
      </c>
      <c r="D75" s="54" t="str">
        <f t="shared" si="4"/>
        <v xml:space="preserve"> AKSHAINEE JASROTIA</v>
      </c>
      <c r="E75" s="54"/>
      <c r="F75" s="62">
        <v>79</v>
      </c>
      <c r="G75" s="54" t="s">
        <v>24</v>
      </c>
      <c r="H75" s="58">
        <v>73</v>
      </c>
      <c r="I75" s="54" t="s">
        <v>25</v>
      </c>
      <c r="J75" s="62">
        <v>45</v>
      </c>
      <c r="K75" s="54" t="s">
        <v>25</v>
      </c>
      <c r="L75" s="58">
        <v>42</v>
      </c>
      <c r="M75" s="54" t="s">
        <v>28</v>
      </c>
      <c r="N75" s="62">
        <v>69</v>
      </c>
      <c r="O75" s="54" t="s">
        <v>28</v>
      </c>
      <c r="P75" s="54" t="s">
        <v>74</v>
      </c>
      <c r="Q75" s="54" t="s">
        <v>74</v>
      </c>
      <c r="R75" s="58">
        <v>51</v>
      </c>
      <c r="S75" s="54" t="s">
        <v>21</v>
      </c>
      <c r="T75" s="54">
        <v>359</v>
      </c>
      <c r="U75" s="62">
        <v>59.83</v>
      </c>
      <c r="V75" s="54" t="s">
        <v>121</v>
      </c>
    </row>
    <row r="76" spans="1:22" ht="15" thickBot="1">
      <c r="A76" s="66">
        <v>13122373</v>
      </c>
      <c r="B76" s="54" t="s">
        <v>195</v>
      </c>
      <c r="C76" s="54" t="str">
        <f t="shared" si="3"/>
        <v>M</v>
      </c>
      <c r="D76" s="54" t="str">
        <f t="shared" si="4"/>
        <v xml:space="preserve"> SARTHAK RAJU LAGAD</v>
      </c>
      <c r="E76" s="54"/>
      <c r="F76" s="62">
        <v>67</v>
      </c>
      <c r="G76" s="54" t="s">
        <v>25</v>
      </c>
      <c r="H76" s="58">
        <v>60</v>
      </c>
      <c r="I76" s="54" t="s">
        <v>26</v>
      </c>
      <c r="J76" s="54" t="s">
        <v>74</v>
      </c>
      <c r="K76" s="54" t="s">
        <v>74</v>
      </c>
      <c r="L76" s="58">
        <v>49</v>
      </c>
      <c r="M76" s="54" t="s">
        <v>26</v>
      </c>
      <c r="N76" s="62">
        <v>54</v>
      </c>
      <c r="O76" s="54" t="s">
        <v>28</v>
      </c>
      <c r="P76" s="58">
        <v>62</v>
      </c>
      <c r="Q76" s="54" t="s">
        <v>25</v>
      </c>
      <c r="R76" s="58">
        <v>66</v>
      </c>
      <c r="S76" s="54" t="s">
        <v>20</v>
      </c>
      <c r="T76" s="54">
        <v>358</v>
      </c>
      <c r="U76" s="62">
        <v>59.67</v>
      </c>
      <c r="V76" s="54" t="s">
        <v>121</v>
      </c>
    </row>
    <row r="77" spans="1:22" ht="15" thickBot="1">
      <c r="A77" s="66">
        <v>13122354</v>
      </c>
      <c r="B77" s="54" t="s">
        <v>196</v>
      </c>
      <c r="C77" s="54" t="str">
        <f t="shared" si="3"/>
        <v>F</v>
      </c>
      <c r="D77" s="54" t="str">
        <f t="shared" si="4"/>
        <v xml:space="preserve"> SHIVANI DEVI</v>
      </c>
      <c r="E77" s="54"/>
      <c r="F77" s="62">
        <v>71</v>
      </c>
      <c r="G77" s="54" t="s">
        <v>25</v>
      </c>
      <c r="H77" s="58">
        <v>64</v>
      </c>
      <c r="I77" s="54" t="s">
        <v>21</v>
      </c>
      <c r="J77" s="54" t="s">
        <v>74</v>
      </c>
      <c r="K77" s="54" t="s">
        <v>74</v>
      </c>
      <c r="L77" s="58">
        <v>55</v>
      </c>
      <c r="M77" s="54" t="s">
        <v>26</v>
      </c>
      <c r="N77" s="62">
        <v>68</v>
      </c>
      <c r="O77" s="54" t="s">
        <v>28</v>
      </c>
      <c r="P77" s="58">
        <v>50</v>
      </c>
      <c r="Q77" s="54" t="s">
        <v>21</v>
      </c>
      <c r="R77" s="58">
        <v>47</v>
      </c>
      <c r="S77" s="54" t="s">
        <v>21</v>
      </c>
      <c r="T77" s="54">
        <v>355</v>
      </c>
      <c r="U77" s="62">
        <v>59.17</v>
      </c>
      <c r="V77" s="54" t="s">
        <v>121</v>
      </c>
    </row>
    <row r="78" spans="1:22" ht="15" thickBot="1">
      <c r="A78" s="66">
        <v>13122334</v>
      </c>
      <c r="B78" s="54" t="s">
        <v>197</v>
      </c>
      <c r="C78" s="54" t="str">
        <f t="shared" si="3"/>
        <v>F</v>
      </c>
      <c r="D78" s="54" t="str">
        <f t="shared" si="4"/>
        <v xml:space="preserve"> JEEVANTIKA</v>
      </c>
      <c r="E78" s="54"/>
      <c r="F78" s="62">
        <v>62</v>
      </c>
      <c r="G78" s="54" t="s">
        <v>21</v>
      </c>
      <c r="H78" s="58">
        <v>74</v>
      </c>
      <c r="I78" s="54" t="s">
        <v>25</v>
      </c>
      <c r="J78" s="62">
        <v>44</v>
      </c>
      <c r="K78" s="54" t="s">
        <v>25</v>
      </c>
      <c r="L78" s="58">
        <v>49</v>
      </c>
      <c r="M78" s="54" t="s">
        <v>26</v>
      </c>
      <c r="N78" s="62">
        <v>73</v>
      </c>
      <c r="O78" s="54" t="s">
        <v>26</v>
      </c>
      <c r="P78" s="54" t="s">
        <v>74</v>
      </c>
      <c r="Q78" s="54" t="s">
        <v>74</v>
      </c>
      <c r="R78" s="58">
        <v>51</v>
      </c>
      <c r="S78" s="54" t="s">
        <v>21</v>
      </c>
      <c r="T78" s="54">
        <v>353</v>
      </c>
      <c r="U78" s="62">
        <v>58.83</v>
      </c>
      <c r="V78" s="54" t="s">
        <v>121</v>
      </c>
    </row>
    <row r="79" spans="1:22" ht="15" thickBot="1">
      <c r="A79" s="66">
        <v>13122359</v>
      </c>
      <c r="B79" s="54" t="s">
        <v>198</v>
      </c>
      <c r="C79" s="54" t="str">
        <f t="shared" si="3"/>
        <v>F</v>
      </c>
      <c r="D79" s="54" t="str">
        <f t="shared" si="4"/>
        <v xml:space="preserve"> JANU DEVI</v>
      </c>
      <c r="E79" s="54"/>
      <c r="F79" s="62">
        <v>61</v>
      </c>
      <c r="G79" s="54" t="s">
        <v>21</v>
      </c>
      <c r="H79" s="58">
        <v>72</v>
      </c>
      <c r="I79" s="54" t="s">
        <v>25</v>
      </c>
      <c r="J79" s="62">
        <v>39</v>
      </c>
      <c r="K79" s="54" t="s">
        <v>26</v>
      </c>
      <c r="L79" s="58">
        <v>65</v>
      </c>
      <c r="M79" s="54" t="s">
        <v>21</v>
      </c>
      <c r="N79" s="62">
        <v>62</v>
      </c>
      <c r="O79" s="54" t="s">
        <v>28</v>
      </c>
      <c r="P79" s="54" t="s">
        <v>74</v>
      </c>
      <c r="Q79" s="54" t="s">
        <v>74</v>
      </c>
      <c r="R79" s="58">
        <v>53</v>
      </c>
      <c r="S79" s="54" t="s">
        <v>25</v>
      </c>
      <c r="T79" s="54">
        <v>352</v>
      </c>
      <c r="U79" s="62">
        <v>58.67</v>
      </c>
      <c r="V79" s="54" t="s">
        <v>121</v>
      </c>
    </row>
    <row r="80" spans="1:22" ht="15" thickBot="1">
      <c r="A80" s="66">
        <v>13122367</v>
      </c>
      <c r="B80" s="54" t="s">
        <v>199</v>
      </c>
      <c r="C80" s="54" t="str">
        <f t="shared" si="3"/>
        <v>F</v>
      </c>
      <c r="D80" s="54" t="str">
        <f t="shared" si="4"/>
        <v xml:space="preserve"> MONIKA DIGRA</v>
      </c>
      <c r="E80" s="54"/>
      <c r="F80" s="62">
        <v>67</v>
      </c>
      <c r="G80" s="54" t="s">
        <v>25</v>
      </c>
      <c r="H80" s="58">
        <v>66</v>
      </c>
      <c r="I80" s="54" t="s">
        <v>21</v>
      </c>
      <c r="J80" s="62">
        <v>49</v>
      </c>
      <c r="K80" s="54" t="s">
        <v>20</v>
      </c>
      <c r="L80" s="58">
        <v>56</v>
      </c>
      <c r="M80" s="54" t="s">
        <v>26</v>
      </c>
      <c r="N80" s="62">
        <v>65</v>
      </c>
      <c r="O80" s="54" t="s">
        <v>28</v>
      </c>
      <c r="P80" s="54" t="s">
        <v>74</v>
      </c>
      <c r="Q80" s="54" t="s">
        <v>74</v>
      </c>
      <c r="R80" s="58">
        <v>49</v>
      </c>
      <c r="S80" s="54" t="s">
        <v>21</v>
      </c>
      <c r="T80" s="54">
        <v>352</v>
      </c>
      <c r="U80" s="62">
        <v>58.67</v>
      </c>
      <c r="V80" s="54" t="s">
        <v>121</v>
      </c>
    </row>
    <row r="81" spans="1:22" ht="15" thickBot="1">
      <c r="A81" s="66">
        <v>13122350</v>
      </c>
      <c r="B81" s="54" t="s">
        <v>200</v>
      </c>
      <c r="C81" s="54" t="str">
        <f t="shared" si="3"/>
        <v>M</v>
      </c>
      <c r="D81" s="54" t="str">
        <f t="shared" si="4"/>
        <v xml:space="preserve"> RAJVEER SINGH</v>
      </c>
      <c r="E81" s="54"/>
      <c r="F81" s="62">
        <v>61</v>
      </c>
      <c r="G81" s="54" t="s">
        <v>21</v>
      </c>
      <c r="H81" s="58">
        <v>78</v>
      </c>
      <c r="I81" s="54" t="s">
        <v>20</v>
      </c>
      <c r="J81" s="54" t="s">
        <v>74</v>
      </c>
      <c r="K81" s="54" t="s">
        <v>74</v>
      </c>
      <c r="L81" s="58">
        <v>55</v>
      </c>
      <c r="M81" s="54" t="s">
        <v>26</v>
      </c>
      <c r="N81" s="62">
        <v>71</v>
      </c>
      <c r="O81" s="54" t="s">
        <v>26</v>
      </c>
      <c r="P81" s="58">
        <v>39</v>
      </c>
      <c r="Q81" s="54" t="s">
        <v>28</v>
      </c>
      <c r="R81" s="58">
        <v>47</v>
      </c>
      <c r="S81" s="54" t="s">
        <v>21</v>
      </c>
      <c r="T81" s="54">
        <v>351</v>
      </c>
      <c r="U81" s="62">
        <v>58.5</v>
      </c>
      <c r="V81" s="54" t="s">
        <v>121</v>
      </c>
    </row>
    <row r="82" spans="1:22" ht="15" thickBot="1">
      <c r="A82" s="66">
        <v>13122406</v>
      </c>
      <c r="B82" s="54" t="s">
        <v>201</v>
      </c>
      <c r="C82" s="54" t="str">
        <f t="shared" si="3"/>
        <v>F</v>
      </c>
      <c r="D82" s="54" t="str">
        <f t="shared" si="4"/>
        <v xml:space="preserve"> YASHIKA SAMBYAL</v>
      </c>
      <c r="E82" s="54"/>
      <c r="F82" s="62">
        <v>71</v>
      </c>
      <c r="G82" s="54" t="s">
        <v>25</v>
      </c>
      <c r="H82" s="58">
        <v>68</v>
      </c>
      <c r="I82" s="54" t="s">
        <v>21</v>
      </c>
      <c r="J82" s="62">
        <v>38</v>
      </c>
      <c r="K82" s="54" t="s">
        <v>26</v>
      </c>
      <c r="L82" s="58">
        <v>55</v>
      </c>
      <c r="M82" s="54" t="s">
        <v>26</v>
      </c>
      <c r="N82" s="62">
        <v>64</v>
      </c>
      <c r="O82" s="54" t="s">
        <v>28</v>
      </c>
      <c r="P82" s="54" t="s">
        <v>74</v>
      </c>
      <c r="Q82" s="54" t="s">
        <v>74</v>
      </c>
      <c r="R82" s="58">
        <v>48</v>
      </c>
      <c r="S82" s="54" t="s">
        <v>21</v>
      </c>
      <c r="T82" s="54">
        <v>344</v>
      </c>
      <c r="U82" s="62">
        <v>57.33</v>
      </c>
      <c r="V82" s="54" t="s">
        <v>121</v>
      </c>
    </row>
    <row r="83" spans="1:22" ht="15" thickBot="1">
      <c r="A83" s="66">
        <v>13122358</v>
      </c>
      <c r="B83" s="54" t="s">
        <v>202</v>
      </c>
      <c r="C83" s="54" t="str">
        <f t="shared" si="3"/>
        <v>M</v>
      </c>
      <c r="D83" s="54" t="str">
        <f t="shared" si="4"/>
        <v xml:space="preserve"> ABHAY SINGH SLATHIA</v>
      </c>
      <c r="E83" s="54"/>
      <c r="F83" s="62">
        <v>61</v>
      </c>
      <c r="G83" s="54" t="s">
        <v>21</v>
      </c>
      <c r="H83" s="58">
        <v>66</v>
      </c>
      <c r="I83" s="54" t="s">
        <v>21</v>
      </c>
      <c r="J83" s="54" t="s">
        <v>74</v>
      </c>
      <c r="K83" s="54" t="s">
        <v>74</v>
      </c>
      <c r="L83" s="58">
        <v>43</v>
      </c>
      <c r="M83" s="54" t="s">
        <v>28</v>
      </c>
      <c r="N83" s="62">
        <v>64</v>
      </c>
      <c r="O83" s="54" t="s">
        <v>28</v>
      </c>
      <c r="P83" s="58">
        <v>48</v>
      </c>
      <c r="Q83" s="54" t="s">
        <v>21</v>
      </c>
      <c r="R83" s="58">
        <v>61</v>
      </c>
      <c r="S83" s="54" t="s">
        <v>20</v>
      </c>
      <c r="T83" s="54">
        <v>343</v>
      </c>
      <c r="U83" s="62">
        <v>57.17</v>
      </c>
      <c r="V83" s="54" t="s">
        <v>121</v>
      </c>
    </row>
    <row r="84" spans="1:22" ht="15" thickBot="1">
      <c r="A84" s="66">
        <v>13122378</v>
      </c>
      <c r="B84" s="54" t="s">
        <v>203</v>
      </c>
      <c r="C84" s="54" t="str">
        <f t="shared" si="3"/>
        <v>M</v>
      </c>
      <c r="D84" s="54" t="str">
        <f t="shared" si="4"/>
        <v xml:space="preserve"> ANSH BADYAL</v>
      </c>
      <c r="E84" s="54"/>
      <c r="F84" s="62">
        <v>66</v>
      </c>
      <c r="G84" s="54" t="s">
        <v>25</v>
      </c>
      <c r="H84" s="58">
        <v>59</v>
      </c>
      <c r="I84" s="54" t="s">
        <v>26</v>
      </c>
      <c r="J84" s="62">
        <v>59</v>
      </c>
      <c r="K84" s="54" t="s">
        <v>24</v>
      </c>
      <c r="L84" s="58">
        <v>48</v>
      </c>
      <c r="M84" s="54" t="s">
        <v>28</v>
      </c>
      <c r="N84" s="62">
        <v>55</v>
      </c>
      <c r="O84" s="54" t="s">
        <v>28</v>
      </c>
      <c r="P84" s="54" t="s">
        <v>74</v>
      </c>
      <c r="Q84" s="54" t="s">
        <v>74</v>
      </c>
      <c r="R84" s="58">
        <v>54</v>
      </c>
      <c r="S84" s="54" t="s">
        <v>25</v>
      </c>
      <c r="T84" s="54">
        <v>341</v>
      </c>
      <c r="U84" s="62">
        <v>56.83</v>
      </c>
      <c r="V84" s="54" t="s">
        <v>121</v>
      </c>
    </row>
    <row r="85" spans="1:22" ht="15" thickBot="1">
      <c r="A85" s="66">
        <v>13122368</v>
      </c>
      <c r="B85" s="54" t="s">
        <v>204</v>
      </c>
      <c r="C85" s="54" t="str">
        <f t="shared" si="3"/>
        <v>M</v>
      </c>
      <c r="D85" s="54" t="str">
        <f t="shared" si="4"/>
        <v xml:space="preserve"> TARUN CHAGDAL</v>
      </c>
      <c r="E85" s="54"/>
      <c r="F85" s="62">
        <v>63</v>
      </c>
      <c r="G85" s="54" t="s">
        <v>21</v>
      </c>
      <c r="H85" s="58">
        <v>69</v>
      </c>
      <c r="I85" s="54" t="s">
        <v>21</v>
      </c>
      <c r="J85" s="62">
        <v>46</v>
      </c>
      <c r="K85" s="54" t="s">
        <v>25</v>
      </c>
      <c r="L85" s="58">
        <v>54</v>
      </c>
      <c r="M85" s="54" t="s">
        <v>26</v>
      </c>
      <c r="N85" s="62">
        <v>59</v>
      </c>
      <c r="O85" s="54" t="s">
        <v>28</v>
      </c>
      <c r="P85" s="54" t="s">
        <v>74</v>
      </c>
      <c r="Q85" s="54" t="s">
        <v>74</v>
      </c>
      <c r="R85" s="58">
        <v>47</v>
      </c>
      <c r="S85" s="54" t="s">
        <v>21</v>
      </c>
      <c r="T85" s="54">
        <v>338</v>
      </c>
      <c r="U85" s="62">
        <v>56.33</v>
      </c>
      <c r="V85" s="54" t="s">
        <v>121</v>
      </c>
    </row>
    <row r="86" spans="1:22" ht="15" thickBot="1">
      <c r="A86" s="66">
        <v>13122355</v>
      </c>
      <c r="B86" s="54" t="s">
        <v>205</v>
      </c>
      <c r="C86" s="54" t="str">
        <f t="shared" si="3"/>
        <v>M</v>
      </c>
      <c r="D86" s="54" t="str">
        <f t="shared" si="4"/>
        <v xml:space="preserve"> JATIN HANSA</v>
      </c>
      <c r="E86" s="54"/>
      <c r="F86" s="62">
        <v>63</v>
      </c>
      <c r="G86" s="54" t="s">
        <v>21</v>
      </c>
      <c r="H86" s="58">
        <v>60</v>
      </c>
      <c r="I86" s="54" t="s">
        <v>26</v>
      </c>
      <c r="J86" s="62">
        <v>47</v>
      </c>
      <c r="K86" s="54" t="s">
        <v>25</v>
      </c>
      <c r="L86" s="58">
        <v>61</v>
      </c>
      <c r="M86" s="54" t="s">
        <v>21</v>
      </c>
      <c r="N86" s="62">
        <v>57</v>
      </c>
      <c r="O86" s="54" t="s">
        <v>28</v>
      </c>
      <c r="P86" s="54" t="s">
        <v>74</v>
      </c>
      <c r="Q86" s="54" t="s">
        <v>74</v>
      </c>
      <c r="R86" s="58">
        <v>49</v>
      </c>
      <c r="S86" s="54" t="s">
        <v>21</v>
      </c>
      <c r="T86" s="54">
        <v>337</v>
      </c>
      <c r="U86" s="62">
        <v>56.17</v>
      </c>
      <c r="V86" s="54" t="s">
        <v>121</v>
      </c>
    </row>
    <row r="87" spans="1:22" ht="15" thickBot="1">
      <c r="A87" s="66">
        <v>13122348</v>
      </c>
      <c r="B87" s="54" t="s">
        <v>206</v>
      </c>
      <c r="C87" s="54" t="str">
        <f t="shared" si="3"/>
        <v>M</v>
      </c>
      <c r="D87" s="54" t="str">
        <f t="shared" si="4"/>
        <v xml:space="preserve"> KANAYA SAMBYAL</v>
      </c>
      <c r="E87" s="54"/>
      <c r="F87" s="62">
        <v>73</v>
      </c>
      <c r="G87" s="54" t="s">
        <v>20</v>
      </c>
      <c r="H87" s="58">
        <v>62</v>
      </c>
      <c r="I87" s="54" t="s">
        <v>26</v>
      </c>
      <c r="J87" s="62">
        <v>35</v>
      </c>
      <c r="K87" s="54" t="s">
        <v>28</v>
      </c>
      <c r="L87" s="58">
        <v>49</v>
      </c>
      <c r="M87" s="54" t="s">
        <v>26</v>
      </c>
      <c r="N87" s="62">
        <v>62</v>
      </c>
      <c r="O87" s="54" t="s">
        <v>28</v>
      </c>
      <c r="P87" s="54" t="s">
        <v>74</v>
      </c>
      <c r="Q87" s="54" t="s">
        <v>74</v>
      </c>
      <c r="R87" s="58">
        <v>54</v>
      </c>
      <c r="S87" s="54" t="s">
        <v>25</v>
      </c>
      <c r="T87" s="54">
        <v>335</v>
      </c>
      <c r="U87" s="62">
        <v>55.83</v>
      </c>
      <c r="V87" s="54" t="s">
        <v>121</v>
      </c>
    </row>
    <row r="88" spans="1:22" ht="15" thickBot="1">
      <c r="A88" s="66">
        <v>13122430</v>
      </c>
      <c r="B88" s="54" t="s">
        <v>207</v>
      </c>
      <c r="C88" s="54" t="str">
        <f t="shared" si="3"/>
        <v>M</v>
      </c>
      <c r="D88" s="54" t="str">
        <f t="shared" si="4"/>
        <v xml:space="preserve"> AYUSH YADAV</v>
      </c>
      <c r="E88" s="54"/>
      <c r="F88" s="62">
        <v>58</v>
      </c>
      <c r="G88" s="54" t="s">
        <v>21</v>
      </c>
      <c r="H88" s="58">
        <v>56</v>
      </c>
      <c r="I88" s="54" t="s">
        <v>26</v>
      </c>
      <c r="J88" s="62">
        <v>42</v>
      </c>
      <c r="K88" s="54" t="s">
        <v>21</v>
      </c>
      <c r="L88" s="58">
        <v>52</v>
      </c>
      <c r="M88" s="54" t="s">
        <v>26</v>
      </c>
      <c r="N88" s="62">
        <v>61</v>
      </c>
      <c r="O88" s="54" t="s">
        <v>28</v>
      </c>
      <c r="P88" s="54" t="s">
        <v>74</v>
      </c>
      <c r="Q88" s="54" t="s">
        <v>74</v>
      </c>
      <c r="R88" s="58">
        <v>64</v>
      </c>
      <c r="S88" s="54" t="s">
        <v>20</v>
      </c>
      <c r="T88" s="54">
        <v>333</v>
      </c>
      <c r="U88" s="62">
        <v>55.5</v>
      </c>
      <c r="V88" s="54" t="s">
        <v>121</v>
      </c>
    </row>
    <row r="89" spans="1:22" ht="15" thickBot="1">
      <c r="A89" s="66">
        <v>13122392</v>
      </c>
      <c r="B89" s="54" t="s">
        <v>208</v>
      </c>
      <c r="C89" s="54" t="str">
        <f t="shared" si="3"/>
        <v>M</v>
      </c>
      <c r="D89" s="54" t="str">
        <f t="shared" si="4"/>
        <v xml:space="preserve"> ADITYA BAVORIA</v>
      </c>
      <c r="E89" s="54"/>
      <c r="F89" s="62">
        <v>57</v>
      </c>
      <c r="G89" s="54" t="s">
        <v>26</v>
      </c>
      <c r="H89" s="58">
        <v>53</v>
      </c>
      <c r="I89" s="54" t="s">
        <v>28</v>
      </c>
      <c r="J89" s="54" t="s">
        <v>74</v>
      </c>
      <c r="K89" s="54" t="s">
        <v>74</v>
      </c>
      <c r="L89" s="58">
        <v>49</v>
      </c>
      <c r="M89" s="54" t="s">
        <v>26</v>
      </c>
      <c r="N89" s="62">
        <v>69</v>
      </c>
      <c r="O89" s="54" t="s">
        <v>28</v>
      </c>
      <c r="P89" s="58">
        <v>47</v>
      </c>
      <c r="Q89" s="54" t="s">
        <v>21</v>
      </c>
      <c r="R89" s="58">
        <v>54</v>
      </c>
      <c r="S89" s="54" t="s">
        <v>25</v>
      </c>
      <c r="T89" s="54">
        <v>329</v>
      </c>
      <c r="U89" s="62">
        <v>54.83</v>
      </c>
      <c r="V89" s="54" t="s">
        <v>121</v>
      </c>
    </row>
    <row r="90" spans="1:22" ht="15" thickBot="1">
      <c r="A90" s="66">
        <v>13122429</v>
      </c>
      <c r="B90" s="54" t="s">
        <v>209</v>
      </c>
      <c r="C90" s="54" t="str">
        <f t="shared" si="3"/>
        <v>M</v>
      </c>
      <c r="D90" s="54" t="str">
        <f t="shared" si="4"/>
        <v xml:space="preserve"> SHIV SHARMA</v>
      </c>
      <c r="E90" s="54"/>
      <c r="F90" s="62">
        <v>56</v>
      </c>
      <c r="G90" s="54" t="s">
        <v>26</v>
      </c>
      <c r="H90" s="58">
        <v>68</v>
      </c>
      <c r="I90" s="54" t="s">
        <v>21</v>
      </c>
      <c r="J90" s="62">
        <v>43</v>
      </c>
      <c r="K90" s="54" t="s">
        <v>25</v>
      </c>
      <c r="L90" s="58">
        <v>47</v>
      </c>
      <c r="M90" s="54" t="s">
        <v>28</v>
      </c>
      <c r="N90" s="62">
        <v>58</v>
      </c>
      <c r="O90" s="54" t="s">
        <v>28</v>
      </c>
      <c r="P90" s="54" t="s">
        <v>74</v>
      </c>
      <c r="Q90" s="54" t="s">
        <v>74</v>
      </c>
      <c r="R90" s="58">
        <v>52</v>
      </c>
      <c r="S90" s="54" t="s">
        <v>21</v>
      </c>
      <c r="T90" s="54">
        <v>324</v>
      </c>
      <c r="U90" s="54">
        <v>54</v>
      </c>
      <c r="V90" s="54" t="s">
        <v>121</v>
      </c>
    </row>
    <row r="91" spans="1:22" ht="15" thickBot="1">
      <c r="A91" s="66">
        <v>13122360</v>
      </c>
      <c r="B91" s="54" t="s">
        <v>210</v>
      </c>
      <c r="C91" s="54" t="str">
        <f t="shared" si="3"/>
        <v>F</v>
      </c>
      <c r="D91" s="54" t="str">
        <f t="shared" si="4"/>
        <v xml:space="preserve"> SIYA PATHANIA</v>
      </c>
      <c r="E91" s="54"/>
      <c r="F91" s="62">
        <v>63</v>
      </c>
      <c r="G91" s="54" t="s">
        <v>21</v>
      </c>
      <c r="H91" s="58">
        <v>73</v>
      </c>
      <c r="I91" s="54" t="s">
        <v>25</v>
      </c>
      <c r="J91" s="62">
        <v>36</v>
      </c>
      <c r="K91" s="54" t="s">
        <v>28</v>
      </c>
      <c r="L91" s="58">
        <v>48</v>
      </c>
      <c r="M91" s="54" t="s">
        <v>28</v>
      </c>
      <c r="N91" s="62">
        <v>56</v>
      </c>
      <c r="O91" s="54" t="s">
        <v>28</v>
      </c>
      <c r="P91" s="54" t="s">
        <v>74</v>
      </c>
      <c r="Q91" s="54" t="s">
        <v>74</v>
      </c>
      <c r="R91" s="58">
        <v>47</v>
      </c>
      <c r="S91" s="54" t="s">
        <v>21</v>
      </c>
      <c r="T91" s="54">
        <v>323</v>
      </c>
      <c r="U91" s="62">
        <v>53.83</v>
      </c>
      <c r="V91" s="54" t="s">
        <v>121</v>
      </c>
    </row>
    <row r="92" spans="1:22" ht="15" thickBot="1">
      <c r="A92" s="66">
        <v>13122335</v>
      </c>
      <c r="B92" s="54" t="s">
        <v>211</v>
      </c>
      <c r="C92" s="54" t="str">
        <f t="shared" si="3"/>
        <v>M</v>
      </c>
      <c r="D92" s="54" t="str">
        <f t="shared" si="4"/>
        <v xml:space="preserve"> LAKSHAY KUMAR</v>
      </c>
      <c r="E92" s="54"/>
      <c r="F92" s="62">
        <v>67</v>
      </c>
      <c r="G92" s="54" t="s">
        <v>25</v>
      </c>
      <c r="H92" s="58">
        <v>63</v>
      </c>
      <c r="I92" s="54" t="s">
        <v>21</v>
      </c>
      <c r="J92" s="62">
        <v>43</v>
      </c>
      <c r="K92" s="54" t="s">
        <v>25</v>
      </c>
      <c r="L92" s="58">
        <v>52</v>
      </c>
      <c r="M92" s="54" t="s">
        <v>26</v>
      </c>
      <c r="N92" s="62">
        <v>57</v>
      </c>
      <c r="O92" s="54" t="s">
        <v>28</v>
      </c>
      <c r="P92" s="54" t="s">
        <v>74</v>
      </c>
      <c r="Q92" s="54" t="s">
        <v>74</v>
      </c>
      <c r="R92" s="58">
        <v>38</v>
      </c>
      <c r="S92" s="54" t="s">
        <v>28</v>
      </c>
      <c r="T92" s="54">
        <v>320</v>
      </c>
      <c r="U92" s="62">
        <v>53.33</v>
      </c>
      <c r="V92" s="54" t="s">
        <v>121</v>
      </c>
    </row>
    <row r="93" spans="1:22" ht="15" thickBot="1">
      <c r="A93" s="66">
        <v>13122400</v>
      </c>
      <c r="B93" s="54" t="s">
        <v>212</v>
      </c>
      <c r="C93" s="54" t="str">
        <f t="shared" si="3"/>
        <v>M</v>
      </c>
      <c r="D93" s="54" t="str">
        <f t="shared" si="4"/>
        <v xml:space="preserve"> SHIVAM ANGRAL</v>
      </c>
      <c r="E93" s="54"/>
      <c r="F93" s="62">
        <v>55</v>
      </c>
      <c r="G93" s="54" t="s">
        <v>26</v>
      </c>
      <c r="H93" s="58">
        <v>54</v>
      </c>
      <c r="I93" s="54" t="s">
        <v>26</v>
      </c>
      <c r="J93" s="62">
        <v>41</v>
      </c>
      <c r="K93" s="54" t="s">
        <v>21</v>
      </c>
      <c r="L93" s="58">
        <v>52</v>
      </c>
      <c r="M93" s="54" t="s">
        <v>26</v>
      </c>
      <c r="N93" s="62">
        <v>56</v>
      </c>
      <c r="O93" s="54" t="s">
        <v>28</v>
      </c>
      <c r="P93" s="54" t="s">
        <v>74</v>
      </c>
      <c r="Q93" s="54" t="s">
        <v>74</v>
      </c>
      <c r="R93" s="58">
        <v>57</v>
      </c>
      <c r="S93" s="54" t="s">
        <v>25</v>
      </c>
      <c r="T93" s="54">
        <v>315</v>
      </c>
      <c r="U93" s="62">
        <v>52.5</v>
      </c>
      <c r="V93" s="54" t="s">
        <v>121</v>
      </c>
    </row>
    <row r="94" spans="1:22" ht="15" thickBot="1">
      <c r="A94" s="66">
        <v>13122370</v>
      </c>
      <c r="B94" s="54" t="s">
        <v>213</v>
      </c>
      <c r="C94" s="54" t="str">
        <f t="shared" si="3"/>
        <v>M</v>
      </c>
      <c r="D94" s="54" t="str">
        <f t="shared" si="4"/>
        <v xml:space="preserve"> TRILOK KUMAR</v>
      </c>
      <c r="E94" s="54"/>
      <c r="F94" s="62">
        <v>60</v>
      </c>
      <c r="G94" s="54" t="s">
        <v>21</v>
      </c>
      <c r="H94" s="58">
        <v>66</v>
      </c>
      <c r="I94" s="54" t="s">
        <v>21</v>
      </c>
      <c r="J94" s="62">
        <v>37</v>
      </c>
      <c r="K94" s="54" t="s">
        <v>26</v>
      </c>
      <c r="L94" s="58">
        <v>43</v>
      </c>
      <c r="M94" s="54" t="s">
        <v>28</v>
      </c>
      <c r="N94" s="62">
        <v>59</v>
      </c>
      <c r="O94" s="54" t="s">
        <v>28</v>
      </c>
      <c r="P94" s="54" t="s">
        <v>74</v>
      </c>
      <c r="Q94" s="54" t="s">
        <v>74</v>
      </c>
      <c r="R94" s="58">
        <v>38</v>
      </c>
      <c r="S94" s="54" t="s">
        <v>28</v>
      </c>
      <c r="T94" s="54">
        <v>303</v>
      </c>
      <c r="U94" s="62">
        <v>50.5</v>
      </c>
      <c r="V94" s="54" t="s">
        <v>121</v>
      </c>
    </row>
    <row r="95" spans="1:22" ht="15" thickBot="1">
      <c r="A95" s="66">
        <v>13122341</v>
      </c>
      <c r="B95" s="54" t="s">
        <v>214</v>
      </c>
      <c r="C95" s="54" t="str">
        <f t="shared" si="3"/>
        <v>M</v>
      </c>
      <c r="D95" s="54" t="str">
        <f t="shared" si="4"/>
        <v xml:space="preserve"> SACHATE KUMAR</v>
      </c>
      <c r="E95" s="54"/>
      <c r="F95" s="62">
        <v>54</v>
      </c>
      <c r="G95" s="54" t="s">
        <v>26</v>
      </c>
      <c r="H95" s="58">
        <v>49</v>
      </c>
      <c r="I95" s="54" t="s">
        <v>28</v>
      </c>
      <c r="J95" s="62">
        <v>48</v>
      </c>
      <c r="K95" s="54" t="s">
        <v>20</v>
      </c>
      <c r="L95" s="58">
        <v>40</v>
      </c>
      <c r="M95" s="54" t="s">
        <v>28</v>
      </c>
      <c r="N95" s="62">
        <v>54</v>
      </c>
      <c r="O95" s="54" t="s">
        <v>28</v>
      </c>
      <c r="P95" s="54" t="s">
        <v>74</v>
      </c>
      <c r="Q95" s="54" t="s">
        <v>74</v>
      </c>
      <c r="R95" s="58">
        <v>47</v>
      </c>
      <c r="S95" s="54" t="s">
        <v>21</v>
      </c>
      <c r="T95" s="54">
        <v>292</v>
      </c>
      <c r="U95" s="62">
        <v>48.67</v>
      </c>
      <c r="V95" s="54" t="s">
        <v>121</v>
      </c>
    </row>
    <row r="96" spans="1:22" ht="15" thickBot="1">
      <c r="A96" s="66">
        <v>13122361</v>
      </c>
      <c r="B96" s="54" t="s">
        <v>215</v>
      </c>
      <c r="C96" s="54" t="str">
        <f t="shared" si="3"/>
        <v>F</v>
      </c>
      <c r="D96" s="54" t="str">
        <f t="shared" si="4"/>
        <v xml:space="preserve"> KRITIKA SUMBRIA</v>
      </c>
      <c r="E96" s="54"/>
      <c r="F96" s="62">
        <v>60</v>
      </c>
      <c r="G96" s="54" t="s">
        <v>21</v>
      </c>
      <c r="H96" s="58">
        <v>59</v>
      </c>
      <c r="I96" s="54" t="s">
        <v>26</v>
      </c>
      <c r="J96" s="62">
        <v>34</v>
      </c>
      <c r="K96" s="54" t="s">
        <v>28</v>
      </c>
      <c r="L96" s="58">
        <v>42</v>
      </c>
      <c r="M96" s="54" t="s">
        <v>28</v>
      </c>
      <c r="N96" s="62">
        <v>54</v>
      </c>
      <c r="O96" s="54" t="s">
        <v>28</v>
      </c>
      <c r="P96" s="54" t="s">
        <v>74</v>
      </c>
      <c r="Q96" s="54" t="s">
        <v>74</v>
      </c>
      <c r="R96" s="58">
        <v>43</v>
      </c>
      <c r="S96" s="54" t="s">
        <v>26</v>
      </c>
      <c r="T96" s="54">
        <v>292</v>
      </c>
      <c r="U96" s="62">
        <v>48.67</v>
      </c>
      <c r="V96" s="54" t="s">
        <v>121</v>
      </c>
    </row>
    <row r="97" spans="1:25" ht="15" thickBot="1">
      <c r="A97" s="66">
        <v>13122404</v>
      </c>
      <c r="B97" s="54" t="s">
        <v>216</v>
      </c>
      <c r="C97" s="54" t="str">
        <f t="shared" si="3"/>
        <v>F</v>
      </c>
      <c r="D97" s="54" t="str">
        <f t="shared" si="4"/>
        <v xml:space="preserve"> KHUSHI RAMOTRA</v>
      </c>
      <c r="E97" s="54"/>
      <c r="F97" s="62">
        <v>65</v>
      </c>
      <c r="G97" s="54" t="s">
        <v>21</v>
      </c>
      <c r="H97" s="58">
        <v>56</v>
      </c>
      <c r="I97" s="54" t="s">
        <v>26</v>
      </c>
      <c r="J97" s="62">
        <v>35</v>
      </c>
      <c r="K97" s="54" t="s">
        <v>28</v>
      </c>
      <c r="L97" s="58">
        <v>38</v>
      </c>
      <c r="M97" s="54" t="s">
        <v>28</v>
      </c>
      <c r="N97" s="62">
        <v>53</v>
      </c>
      <c r="O97" s="54" t="s">
        <v>28</v>
      </c>
      <c r="P97" s="54" t="s">
        <v>74</v>
      </c>
      <c r="Q97" s="54" t="s">
        <v>74</v>
      </c>
      <c r="R97" s="58">
        <v>39</v>
      </c>
      <c r="S97" s="54" t="s">
        <v>26</v>
      </c>
      <c r="T97" s="54">
        <v>286</v>
      </c>
      <c r="U97" s="62">
        <v>47.67</v>
      </c>
      <c r="V97" s="54" t="s">
        <v>121</v>
      </c>
    </row>
    <row r="98" spans="1:25" ht="15" thickBot="1">
      <c r="A98" s="66">
        <v>13122336</v>
      </c>
      <c r="B98" s="54" t="s">
        <v>217</v>
      </c>
      <c r="C98" s="54" t="str">
        <f t="shared" si="3"/>
        <v>M</v>
      </c>
      <c r="D98" s="54" t="str">
        <f t="shared" si="4"/>
        <v xml:space="preserve"> SUDANSHU HANSA</v>
      </c>
      <c r="E98" s="54"/>
      <c r="F98" s="62">
        <v>49</v>
      </c>
      <c r="G98" s="54" t="s">
        <v>26</v>
      </c>
      <c r="H98" s="58">
        <v>46</v>
      </c>
      <c r="I98" s="54" t="s">
        <v>28</v>
      </c>
      <c r="J98" s="62">
        <v>45</v>
      </c>
      <c r="K98" s="54" t="s">
        <v>25</v>
      </c>
      <c r="L98" s="58">
        <v>49</v>
      </c>
      <c r="M98" s="54" t="s">
        <v>26</v>
      </c>
      <c r="N98" s="62">
        <v>59</v>
      </c>
      <c r="O98" s="54" t="s">
        <v>28</v>
      </c>
      <c r="P98" s="54" t="s">
        <v>74</v>
      </c>
      <c r="Q98" s="54" t="s">
        <v>74</v>
      </c>
      <c r="R98" s="58">
        <v>36</v>
      </c>
      <c r="S98" s="54" t="s">
        <v>28</v>
      </c>
      <c r="T98" s="54">
        <v>284</v>
      </c>
      <c r="U98" s="62">
        <v>47.33</v>
      </c>
      <c r="V98" s="54" t="s">
        <v>121</v>
      </c>
    </row>
    <row r="99" spans="1:25" ht="15" thickBot="1">
      <c r="A99" s="66">
        <v>13122351</v>
      </c>
      <c r="B99" s="54" t="s">
        <v>218</v>
      </c>
      <c r="C99" s="54" t="str">
        <f t="shared" si="3"/>
        <v>M</v>
      </c>
      <c r="D99" s="54" t="str">
        <f t="shared" si="4"/>
        <v xml:space="preserve"> VISHAL KUMAR</v>
      </c>
      <c r="E99" s="54"/>
      <c r="F99" s="62">
        <v>53</v>
      </c>
      <c r="G99" s="54" t="s">
        <v>26</v>
      </c>
      <c r="H99" s="58">
        <v>44</v>
      </c>
      <c r="I99" s="54" t="s">
        <v>28</v>
      </c>
      <c r="J99" s="62">
        <v>34</v>
      </c>
      <c r="K99" s="54" t="s">
        <v>28</v>
      </c>
      <c r="L99" s="58">
        <v>38</v>
      </c>
      <c r="M99" s="54" t="s">
        <v>28</v>
      </c>
      <c r="N99" s="62">
        <v>61</v>
      </c>
      <c r="O99" s="54" t="s">
        <v>28</v>
      </c>
      <c r="P99" s="54" t="s">
        <v>74</v>
      </c>
      <c r="Q99" s="54" t="s">
        <v>74</v>
      </c>
      <c r="R99" s="58">
        <v>41</v>
      </c>
      <c r="S99" s="54" t="s">
        <v>26</v>
      </c>
      <c r="T99" s="54">
        <v>271</v>
      </c>
      <c r="U99" s="62">
        <v>45.17</v>
      </c>
      <c r="V99" s="54" t="s">
        <v>121</v>
      </c>
    </row>
    <row r="100" spans="1:25" ht="15" thickBot="1">
      <c r="A100" s="66">
        <v>13122381</v>
      </c>
      <c r="B100" s="54" t="s">
        <v>219</v>
      </c>
      <c r="C100" s="54" t="str">
        <f t="shared" si="3"/>
        <v>M</v>
      </c>
      <c r="D100" s="54" t="str">
        <f t="shared" si="4"/>
        <v xml:space="preserve"> ASIF KHAN</v>
      </c>
      <c r="E100" s="54"/>
      <c r="F100" s="62">
        <v>47</v>
      </c>
      <c r="G100" s="54" t="s">
        <v>28</v>
      </c>
      <c r="H100" s="58">
        <v>47</v>
      </c>
      <c r="I100" s="54" t="s">
        <v>28</v>
      </c>
      <c r="J100" s="62">
        <v>35</v>
      </c>
      <c r="K100" s="54" t="s">
        <v>28</v>
      </c>
      <c r="L100" s="58">
        <v>54</v>
      </c>
      <c r="M100" s="54" t="s">
        <v>26</v>
      </c>
      <c r="N100" s="62">
        <v>48</v>
      </c>
      <c r="O100" s="54" t="s">
        <v>28</v>
      </c>
      <c r="P100" s="54" t="s">
        <v>74</v>
      </c>
      <c r="Q100" s="54" t="s">
        <v>74</v>
      </c>
      <c r="R100" s="58">
        <v>36</v>
      </c>
      <c r="S100" s="54" t="s">
        <v>28</v>
      </c>
      <c r="T100" s="54">
        <v>267</v>
      </c>
      <c r="U100" s="62">
        <v>44.5</v>
      </c>
      <c r="V100" s="54" t="s">
        <v>121</v>
      </c>
    </row>
    <row r="101" spans="1:25" ht="15" thickBot="1">
      <c r="A101" s="66">
        <v>13122391</v>
      </c>
      <c r="B101" s="54" t="s">
        <v>220</v>
      </c>
      <c r="C101" s="54" t="str">
        <f t="shared" si="3"/>
        <v>M</v>
      </c>
      <c r="D101" s="54" t="str">
        <f t="shared" si="4"/>
        <v xml:space="preserve"> YUVRAJ</v>
      </c>
      <c r="E101" s="54"/>
      <c r="F101" s="62">
        <v>47</v>
      </c>
      <c r="G101" s="54" t="s">
        <v>28</v>
      </c>
      <c r="H101" s="58">
        <v>45</v>
      </c>
      <c r="I101" s="54" t="s">
        <v>28</v>
      </c>
      <c r="J101" s="62">
        <v>35</v>
      </c>
      <c r="K101" s="54" t="s">
        <v>28</v>
      </c>
      <c r="L101" s="58">
        <v>39</v>
      </c>
      <c r="M101" s="54" t="s">
        <v>28</v>
      </c>
      <c r="N101" s="62">
        <v>54</v>
      </c>
      <c r="O101" s="54" t="s">
        <v>28</v>
      </c>
      <c r="P101" s="54" t="s">
        <v>74</v>
      </c>
      <c r="Q101" s="54" t="s">
        <v>74</v>
      </c>
      <c r="R101" s="58">
        <v>30</v>
      </c>
      <c r="S101" s="54" t="s">
        <v>29</v>
      </c>
      <c r="T101" s="54">
        <v>250</v>
      </c>
      <c r="U101" s="62">
        <v>41.67</v>
      </c>
      <c r="V101" s="54" t="s">
        <v>121</v>
      </c>
    </row>
    <row r="103" spans="1:25" ht="15" thickBot="1"/>
    <row r="104" spans="1:25" ht="21" thickBot="1">
      <c r="A104" s="49" t="s">
        <v>89</v>
      </c>
      <c r="B104" s="50" t="s">
        <v>90</v>
      </c>
      <c r="C104" s="51" t="s">
        <v>91</v>
      </c>
      <c r="D104" s="50" t="s">
        <v>92</v>
      </c>
      <c r="E104" s="50" t="s">
        <v>93</v>
      </c>
      <c r="F104" s="50" t="s">
        <v>94</v>
      </c>
      <c r="G104" s="50" t="s">
        <v>95</v>
      </c>
      <c r="H104" s="50" t="s">
        <v>96</v>
      </c>
      <c r="I104" s="51" t="s">
        <v>97</v>
      </c>
      <c r="J104" s="51" t="s">
        <v>98</v>
      </c>
      <c r="K104" s="51" t="s">
        <v>99</v>
      </c>
      <c r="L104" s="50" t="s">
        <v>22</v>
      </c>
      <c r="M104" s="50" t="s">
        <v>23</v>
      </c>
      <c r="N104" s="50" t="s">
        <v>24</v>
      </c>
      <c r="O104" s="50" t="s">
        <v>20</v>
      </c>
      <c r="P104" s="50" t="s">
        <v>25</v>
      </c>
      <c r="Q104" s="50" t="s">
        <v>21</v>
      </c>
      <c r="R104" s="50" t="s">
        <v>26</v>
      </c>
      <c r="S104" s="50" t="s">
        <v>28</v>
      </c>
      <c r="T104" s="50" t="s">
        <v>29</v>
      </c>
      <c r="U104" s="51" t="s">
        <v>100</v>
      </c>
      <c r="V104" s="50" t="s">
        <v>101</v>
      </c>
      <c r="W104" s="52" t="s">
        <v>42</v>
      </c>
      <c r="X104" s="50" t="s">
        <v>65</v>
      </c>
    </row>
    <row r="105" spans="1:25" ht="15" thickBot="1">
      <c r="A105" s="53">
        <v>100</v>
      </c>
      <c r="B105" s="54">
        <v>100</v>
      </c>
      <c r="C105" s="54">
        <v>0</v>
      </c>
      <c r="D105" s="54">
        <v>0</v>
      </c>
      <c r="E105" s="55">
        <v>100</v>
      </c>
      <c r="F105" s="54">
        <v>0</v>
      </c>
      <c r="G105" s="54">
        <v>2</v>
      </c>
      <c r="H105" s="54">
        <v>25</v>
      </c>
      <c r="I105" s="54">
        <v>37</v>
      </c>
      <c r="J105" s="54">
        <v>31</v>
      </c>
      <c r="K105" s="54">
        <v>5</v>
      </c>
      <c r="L105" s="56">
        <v>40</v>
      </c>
      <c r="M105" s="56">
        <v>79</v>
      </c>
      <c r="N105" s="56">
        <v>78</v>
      </c>
      <c r="O105" s="56">
        <v>91</v>
      </c>
      <c r="P105" s="56">
        <v>84</v>
      </c>
      <c r="Q105" s="56">
        <v>98</v>
      </c>
      <c r="R105" s="56">
        <v>58</v>
      </c>
      <c r="S105" s="56">
        <v>71</v>
      </c>
      <c r="T105" s="56">
        <v>1</v>
      </c>
      <c r="U105" s="57">
        <v>600</v>
      </c>
      <c r="V105" s="58">
        <v>2613</v>
      </c>
      <c r="W105" s="58">
        <v>65.33</v>
      </c>
      <c r="X105" s="58">
        <v>415.6</v>
      </c>
    </row>
    <row r="106" spans="1:25" ht="15" thickBot="1"/>
    <row r="107" spans="1:25" ht="16.2" thickBot="1">
      <c r="A107" s="177" t="s">
        <v>102</v>
      </c>
      <c r="B107" s="177"/>
      <c r="C107" s="177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</row>
    <row r="108" spans="1:25" ht="15" thickBot="1">
      <c r="A108" s="59" t="s">
        <v>103</v>
      </c>
      <c r="B108" s="57" t="s">
        <v>104</v>
      </c>
      <c r="C108" s="179" t="s">
        <v>89</v>
      </c>
      <c r="D108" s="180"/>
      <c r="E108" s="60" t="s">
        <v>90</v>
      </c>
      <c r="F108" s="60" t="s">
        <v>105</v>
      </c>
      <c r="G108" s="56" t="s">
        <v>22</v>
      </c>
      <c r="H108" s="56" t="s">
        <v>23</v>
      </c>
      <c r="I108" s="60" t="s">
        <v>24</v>
      </c>
      <c r="J108" s="56" t="s">
        <v>20</v>
      </c>
      <c r="K108" s="56" t="s">
        <v>25</v>
      </c>
      <c r="L108" s="60" t="s">
        <v>21</v>
      </c>
      <c r="M108" s="56" t="s">
        <v>26</v>
      </c>
      <c r="N108" s="60" t="s">
        <v>28</v>
      </c>
      <c r="O108" s="56" t="s">
        <v>29</v>
      </c>
      <c r="P108" s="60" t="s">
        <v>106</v>
      </c>
      <c r="Q108" s="60" t="s">
        <v>107</v>
      </c>
      <c r="R108" s="60" t="s">
        <v>108</v>
      </c>
      <c r="S108" s="60" t="s">
        <v>109</v>
      </c>
      <c r="T108" s="60" t="s">
        <v>110</v>
      </c>
      <c r="U108" s="60" t="s">
        <v>99</v>
      </c>
      <c r="V108" s="181" t="s">
        <v>101</v>
      </c>
      <c r="W108" s="182"/>
      <c r="X108" s="57" t="s">
        <v>42</v>
      </c>
      <c r="Y108" s="60" t="s">
        <v>65</v>
      </c>
    </row>
    <row r="109" spans="1:25" ht="15" thickBot="1">
      <c r="A109" s="61">
        <v>184</v>
      </c>
      <c r="B109" s="54" t="s">
        <v>111</v>
      </c>
      <c r="C109" s="173">
        <v>100</v>
      </c>
      <c r="D109" s="174"/>
      <c r="E109" s="54">
        <v>100</v>
      </c>
      <c r="F109" s="58">
        <v>100</v>
      </c>
      <c r="G109" s="62">
        <v>4</v>
      </c>
      <c r="H109" s="58">
        <v>14</v>
      </c>
      <c r="I109" s="58">
        <v>19</v>
      </c>
      <c r="J109" s="58">
        <v>19</v>
      </c>
      <c r="K109" s="58">
        <v>17</v>
      </c>
      <c r="L109" s="58">
        <v>18</v>
      </c>
      <c r="M109" s="62">
        <v>7</v>
      </c>
      <c r="N109" s="62">
        <v>2</v>
      </c>
      <c r="O109" s="58">
        <v>0</v>
      </c>
      <c r="P109" s="54">
        <v>0</v>
      </c>
      <c r="Q109" s="54">
        <v>0</v>
      </c>
      <c r="R109" s="54">
        <v>12</v>
      </c>
      <c r="S109" s="54">
        <v>41</v>
      </c>
      <c r="T109" s="54">
        <v>46</v>
      </c>
      <c r="U109" s="54">
        <v>1</v>
      </c>
      <c r="V109" s="175">
        <v>477</v>
      </c>
      <c r="W109" s="176"/>
      <c r="X109" s="62">
        <v>59.63</v>
      </c>
      <c r="Y109" s="62">
        <v>72.52</v>
      </c>
    </row>
    <row r="110" spans="1:25" ht="15" thickBot="1">
      <c r="A110" s="53">
        <v>2</v>
      </c>
      <c r="B110" s="54" t="s">
        <v>112</v>
      </c>
      <c r="C110" s="173">
        <v>100</v>
      </c>
      <c r="D110" s="174"/>
      <c r="E110" s="54">
        <v>100</v>
      </c>
      <c r="F110" s="58">
        <v>100</v>
      </c>
      <c r="G110" s="62">
        <v>8</v>
      </c>
      <c r="H110" s="58">
        <v>13</v>
      </c>
      <c r="I110" s="58">
        <v>16</v>
      </c>
      <c r="J110" s="58">
        <v>14</v>
      </c>
      <c r="K110" s="58">
        <v>15</v>
      </c>
      <c r="L110" s="58">
        <v>19</v>
      </c>
      <c r="M110" s="62">
        <v>9</v>
      </c>
      <c r="N110" s="62">
        <v>6</v>
      </c>
      <c r="O110" s="58">
        <v>0</v>
      </c>
      <c r="P110" s="54">
        <v>0</v>
      </c>
      <c r="Q110" s="54">
        <v>1</v>
      </c>
      <c r="R110" s="54">
        <v>11</v>
      </c>
      <c r="S110" s="54">
        <v>37</v>
      </c>
      <c r="T110" s="54">
        <v>43</v>
      </c>
      <c r="U110" s="54">
        <v>8</v>
      </c>
      <c r="V110" s="175">
        <v>462</v>
      </c>
      <c r="W110" s="176"/>
      <c r="X110" s="62">
        <v>57.75</v>
      </c>
      <c r="Y110" s="62">
        <v>74.11</v>
      </c>
    </row>
    <row r="111" spans="1:25" ht="15" thickBot="1">
      <c r="A111" s="61">
        <v>241</v>
      </c>
      <c r="B111" s="54" t="s">
        <v>111</v>
      </c>
      <c r="C111" s="173">
        <v>64</v>
      </c>
      <c r="D111" s="174"/>
      <c r="E111" s="54">
        <v>64</v>
      </c>
      <c r="F111" s="58">
        <v>100</v>
      </c>
      <c r="G111" s="62">
        <v>8</v>
      </c>
      <c r="H111" s="58">
        <v>16</v>
      </c>
      <c r="I111" s="62">
        <v>8</v>
      </c>
      <c r="J111" s="62">
        <v>8</v>
      </c>
      <c r="K111" s="62">
        <v>9</v>
      </c>
      <c r="L111" s="62">
        <v>5</v>
      </c>
      <c r="M111" s="62">
        <v>3</v>
      </c>
      <c r="N111" s="62">
        <v>7</v>
      </c>
      <c r="O111" s="58">
        <v>0</v>
      </c>
      <c r="P111" s="54">
        <v>0</v>
      </c>
      <c r="Q111" s="54">
        <v>18</v>
      </c>
      <c r="R111" s="54">
        <v>20</v>
      </c>
      <c r="S111" s="54">
        <v>13</v>
      </c>
      <c r="T111" s="54">
        <v>12</v>
      </c>
      <c r="U111" s="54">
        <v>1</v>
      </c>
      <c r="V111" s="175">
        <v>328</v>
      </c>
      <c r="W111" s="176"/>
      <c r="X111" s="62">
        <v>64.06</v>
      </c>
      <c r="Y111" s="62">
        <v>56.72</v>
      </c>
    </row>
    <row r="112" spans="1:25" ht="15" thickBot="1">
      <c r="A112" s="53">
        <v>87</v>
      </c>
      <c r="B112" s="54" t="s">
        <v>111</v>
      </c>
      <c r="C112" s="173">
        <v>100</v>
      </c>
      <c r="D112" s="174"/>
      <c r="E112" s="54">
        <v>100</v>
      </c>
      <c r="F112" s="58">
        <v>100</v>
      </c>
      <c r="G112" s="62">
        <v>3</v>
      </c>
      <c r="H112" s="62">
        <v>8</v>
      </c>
      <c r="I112" s="62">
        <v>9</v>
      </c>
      <c r="J112" s="58">
        <v>16</v>
      </c>
      <c r="K112" s="58">
        <v>13</v>
      </c>
      <c r="L112" s="58">
        <v>19</v>
      </c>
      <c r="M112" s="58">
        <v>20</v>
      </c>
      <c r="N112" s="58">
        <v>12</v>
      </c>
      <c r="O112" s="58">
        <v>0</v>
      </c>
      <c r="P112" s="54">
        <v>0</v>
      </c>
      <c r="Q112" s="54">
        <v>9</v>
      </c>
      <c r="R112" s="54">
        <v>29</v>
      </c>
      <c r="S112" s="54">
        <v>30</v>
      </c>
      <c r="T112" s="54">
        <v>25</v>
      </c>
      <c r="U112" s="54">
        <v>7</v>
      </c>
      <c r="V112" s="175">
        <v>375</v>
      </c>
      <c r="W112" s="176"/>
      <c r="X112" s="62">
        <v>46.88</v>
      </c>
      <c r="Y112" s="62">
        <v>65.83</v>
      </c>
    </row>
    <row r="113" spans="1:25" ht="15" thickBot="1">
      <c r="A113" s="61">
        <v>417</v>
      </c>
      <c r="B113" s="54" t="s">
        <v>111</v>
      </c>
      <c r="C113" s="173">
        <v>100</v>
      </c>
      <c r="D113" s="174"/>
      <c r="E113" s="54">
        <v>100</v>
      </c>
      <c r="F113" s="58">
        <v>100</v>
      </c>
      <c r="G113" s="62">
        <v>3</v>
      </c>
      <c r="H113" s="62">
        <v>6</v>
      </c>
      <c r="I113" s="62">
        <v>2</v>
      </c>
      <c r="J113" s="58">
        <v>11</v>
      </c>
      <c r="K113" s="62">
        <v>6</v>
      </c>
      <c r="L113" s="58">
        <v>17</v>
      </c>
      <c r="M113" s="58">
        <v>16</v>
      </c>
      <c r="N113" s="58">
        <v>39</v>
      </c>
      <c r="O113" s="58">
        <v>0</v>
      </c>
      <c r="P113" s="54">
        <v>0</v>
      </c>
      <c r="Q113" s="54">
        <v>0</v>
      </c>
      <c r="R113" s="54">
        <v>16</v>
      </c>
      <c r="S113" s="54">
        <v>33</v>
      </c>
      <c r="T113" s="54">
        <v>35</v>
      </c>
      <c r="U113" s="54">
        <v>16</v>
      </c>
      <c r="V113" s="175">
        <v>279</v>
      </c>
      <c r="W113" s="176"/>
      <c r="X113" s="62">
        <v>34.880000000000003</v>
      </c>
      <c r="Y113" s="62">
        <v>74.77</v>
      </c>
    </row>
    <row r="114" spans="1:25" ht="15" thickBot="1">
      <c r="A114" s="53">
        <v>41</v>
      </c>
      <c r="B114" s="54" t="s">
        <v>113</v>
      </c>
      <c r="C114" s="173">
        <v>36</v>
      </c>
      <c r="D114" s="174"/>
      <c r="E114" s="54">
        <v>36</v>
      </c>
      <c r="F114" s="58">
        <v>100</v>
      </c>
      <c r="G114" s="62">
        <v>3</v>
      </c>
      <c r="H114" s="62">
        <v>9</v>
      </c>
      <c r="I114" s="62">
        <v>8</v>
      </c>
      <c r="J114" s="62">
        <v>7</v>
      </c>
      <c r="K114" s="62">
        <v>3</v>
      </c>
      <c r="L114" s="62">
        <v>5</v>
      </c>
      <c r="M114" s="62">
        <v>0</v>
      </c>
      <c r="N114" s="62">
        <v>1</v>
      </c>
      <c r="O114" s="58">
        <v>0</v>
      </c>
      <c r="P114" s="54">
        <v>0</v>
      </c>
      <c r="Q114" s="54">
        <v>1</v>
      </c>
      <c r="R114" s="54">
        <v>5</v>
      </c>
      <c r="S114" s="54">
        <v>10</v>
      </c>
      <c r="T114" s="54">
        <v>12</v>
      </c>
      <c r="U114" s="54">
        <v>8</v>
      </c>
      <c r="V114" s="175">
        <v>198</v>
      </c>
      <c r="W114" s="176"/>
      <c r="X114" s="62">
        <v>68.75</v>
      </c>
      <c r="Y114" s="54">
        <v>73.5</v>
      </c>
    </row>
    <row r="115" spans="1:25" ht="15" thickBot="1">
      <c r="A115" s="53">
        <v>86</v>
      </c>
      <c r="B115" s="54" t="s">
        <v>114</v>
      </c>
      <c r="C115" s="173">
        <v>100</v>
      </c>
      <c r="D115" s="174"/>
      <c r="E115" s="54">
        <v>99</v>
      </c>
      <c r="F115" s="62">
        <v>99</v>
      </c>
      <c r="G115" s="58">
        <v>11</v>
      </c>
      <c r="H115" s="58">
        <v>13</v>
      </c>
      <c r="I115" s="58">
        <v>16</v>
      </c>
      <c r="J115" s="58">
        <v>16</v>
      </c>
      <c r="K115" s="58">
        <v>21</v>
      </c>
      <c r="L115" s="58">
        <v>15</v>
      </c>
      <c r="M115" s="62">
        <v>3</v>
      </c>
      <c r="N115" s="62">
        <v>4</v>
      </c>
      <c r="O115" s="58">
        <v>1</v>
      </c>
      <c r="P115" s="54">
        <v>1</v>
      </c>
      <c r="Q115" s="54">
        <v>7</v>
      </c>
      <c r="R115" s="54">
        <v>34</v>
      </c>
      <c r="S115" s="54">
        <v>24</v>
      </c>
      <c r="T115" s="54">
        <v>24</v>
      </c>
      <c r="U115" s="54">
        <v>10</v>
      </c>
      <c r="V115" s="175">
        <v>494</v>
      </c>
      <c r="W115" s="176"/>
      <c r="X115" s="62">
        <v>61.75</v>
      </c>
      <c r="Y115" s="62">
        <v>65.61</v>
      </c>
    </row>
  </sheetData>
  <mergeCells count="19">
    <mergeCell ref="C109:D109"/>
    <mergeCell ref="V109:W109"/>
    <mergeCell ref="A107:C107"/>
    <mergeCell ref="D107:V107"/>
    <mergeCell ref="W107:Y107"/>
    <mergeCell ref="C108:D108"/>
    <mergeCell ref="V108:W108"/>
    <mergeCell ref="C110:D110"/>
    <mergeCell ref="V110:W110"/>
    <mergeCell ref="C111:D111"/>
    <mergeCell ref="V111:W111"/>
    <mergeCell ref="C112:D112"/>
    <mergeCell ref="V112:W112"/>
    <mergeCell ref="C113:D113"/>
    <mergeCell ref="V113:W113"/>
    <mergeCell ref="C114:D114"/>
    <mergeCell ref="V114:W114"/>
    <mergeCell ref="C115:D115"/>
    <mergeCell ref="V115:W1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10-A</vt:lpstr>
      <vt:lpstr>10-B</vt:lpstr>
      <vt:lpstr>Data Entry</vt:lpstr>
      <vt:lpstr>School Result</vt:lpstr>
      <vt:lpstr>Teacherwise Result</vt:lpstr>
      <vt:lpstr>Subjectwise Result</vt:lpstr>
      <vt:lpstr>GENDER WISE RESULT</vt:lpstr>
      <vt:lpstr>Topper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 ACCOUNT</dc:creator>
  <cp:lastModifiedBy>Pradeep Swami</cp:lastModifiedBy>
  <dcterms:created xsi:type="dcterms:W3CDTF">2013-05-26T02:52:45Z</dcterms:created>
  <dcterms:modified xsi:type="dcterms:W3CDTF">2024-06-10T09:29:57Z</dcterms:modified>
</cp:coreProperties>
</file>